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etor Licitação\Compartilhada 2026\641 Programa Conexões\Ponte da Divisa\"/>
    </mc:Choice>
  </mc:AlternateContent>
  <xr:revisionPtr revIDLastSave="0" documentId="8_{464E38A7-8253-4552-ABC1-C9593C11D4F0}" xr6:coauthVersionLast="47" xr6:coauthVersionMax="47" xr10:uidLastSave="{00000000-0000-0000-0000-000000000000}"/>
  <bookViews>
    <workbookView xWindow="-108" yWindow="-108" windowWidth="23256" windowHeight="12456" xr2:uid="{3EF68721-AB4C-4B4A-84BC-CB34372EACB4}"/>
  </bookViews>
  <sheets>
    <sheet name="Orçamen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" i="1" l="1"/>
  <c r="F26" i="1"/>
  <c r="F27" i="1"/>
  <c r="F28" i="1"/>
  <c r="H34" i="1"/>
  <c r="I34" i="1"/>
  <c r="H32" i="1"/>
  <c r="F32" i="1"/>
  <c r="I32" i="1"/>
  <c r="H26" i="1"/>
  <c r="H29" i="1"/>
  <c r="H28" i="1"/>
  <c r="I28" i="1"/>
  <c r="H27" i="1"/>
  <c r="I27" i="1"/>
  <c r="F16" i="1"/>
  <c r="F18" i="1"/>
  <c r="H16" i="1"/>
  <c r="H18" i="1"/>
  <c r="F21" i="1"/>
  <c r="H21" i="1"/>
  <c r="F31" i="1"/>
  <c r="F20" i="1"/>
  <c r="H20" i="1"/>
  <c r="H24" i="1"/>
  <c r="I20" i="1"/>
  <c r="H36" i="1"/>
  <c r="F36" i="1"/>
  <c r="I36" i="1"/>
  <c r="F13" i="1"/>
  <c r="H17" i="1"/>
  <c r="F23" i="1"/>
  <c r="H23" i="1"/>
  <c r="I23" i="1"/>
  <c r="H22" i="1"/>
  <c r="F22" i="1"/>
  <c r="I22" i="1"/>
  <c r="H13" i="1"/>
  <c r="H35" i="1"/>
  <c r="H37" i="1"/>
  <c r="F37" i="1"/>
  <c r="F17" i="1"/>
  <c r="I17" i="1"/>
  <c r="H33" i="1"/>
  <c r="F33" i="1"/>
  <c r="I33" i="1"/>
  <c r="H31" i="1"/>
  <c r="H12" i="1"/>
  <c r="F12" i="1"/>
  <c r="H11" i="1"/>
  <c r="F11" i="1"/>
  <c r="I11" i="1"/>
  <c r="H10" i="1"/>
  <c r="F10" i="1"/>
  <c r="F34" i="1"/>
  <c r="I21" i="1"/>
  <c r="I10" i="1"/>
  <c r="F29" i="1"/>
  <c r="I12" i="1"/>
  <c r="H38" i="1"/>
  <c r="I16" i="1"/>
  <c r="I18" i="1"/>
  <c r="F14" i="1"/>
  <c r="I13" i="1"/>
  <c r="I31" i="1"/>
  <c r="I14" i="1"/>
  <c r="I26" i="1"/>
  <c r="H14" i="1"/>
  <c r="I35" i="1"/>
  <c r="I29" i="1"/>
  <c r="I37" i="1"/>
  <c r="I38" i="1"/>
  <c r="F38" i="1"/>
  <c r="H39" i="1"/>
  <c r="F24" i="1"/>
  <c r="I24" i="1"/>
  <c r="F39" i="1"/>
  <c r="I39" i="1"/>
</calcChain>
</file>

<file path=xl/sharedStrings.xml><?xml version="1.0" encoding="utf-8"?>
<sst xmlns="http://schemas.openxmlformats.org/spreadsheetml/2006/main" count="115" uniqueCount="98">
  <si>
    <t>ITEM</t>
  </si>
  <si>
    <t>QUANT</t>
  </si>
  <si>
    <t>UNID</t>
  </si>
  <si>
    <t>UNIT</t>
  </si>
  <si>
    <t>TOTAL</t>
  </si>
  <si>
    <t>1.1</t>
  </si>
  <si>
    <t>2.1</t>
  </si>
  <si>
    <t>Total  do Item</t>
  </si>
  <si>
    <t>m³</t>
  </si>
  <si>
    <t xml:space="preserve">TOTAL  ORÇAMENTO </t>
  </si>
  <si>
    <t>m</t>
  </si>
  <si>
    <t>2.2</t>
  </si>
  <si>
    <t>3.1</t>
  </si>
  <si>
    <t>1.2</t>
  </si>
  <si>
    <t>Barracão de obra</t>
  </si>
  <si>
    <t>Locação da obra</t>
  </si>
  <si>
    <t>m²</t>
  </si>
  <si>
    <t>SUPER-ESTRUTURA</t>
  </si>
  <si>
    <t>SERVIÇOS INICIAIS</t>
  </si>
  <si>
    <t>3.2</t>
  </si>
  <si>
    <t>1.3</t>
  </si>
  <si>
    <t>Concreto armado enchimento apoios</t>
  </si>
  <si>
    <t>unid</t>
  </si>
  <si>
    <t>Placa de Obra</t>
  </si>
  <si>
    <t xml:space="preserve">Vigotes treliçados </t>
  </si>
  <si>
    <t>PLANILHA ORÇAMENTÁRIA</t>
  </si>
  <si>
    <t>74.209/001</t>
  </si>
  <si>
    <t>Transporte vigotes até a obra</t>
  </si>
  <si>
    <t>1.0</t>
  </si>
  <si>
    <t>2.0</t>
  </si>
  <si>
    <t>3.0</t>
  </si>
  <si>
    <t xml:space="preserve">ÁREA    : 105,00 m².   </t>
  </si>
  <si>
    <t>MATERIAL</t>
  </si>
  <si>
    <t>MÃO DE OBRA</t>
  </si>
  <si>
    <t>SERVIÇOS</t>
  </si>
  <si>
    <t>1.4</t>
  </si>
  <si>
    <t>74.210/001</t>
  </si>
  <si>
    <t>73.992/001</t>
  </si>
  <si>
    <t>Mobilização e Desmobilização</t>
  </si>
  <si>
    <t>unid.</t>
  </si>
  <si>
    <t>Composição 1</t>
  </si>
  <si>
    <t>MOVIMENTO DE TERRA</t>
  </si>
  <si>
    <t>INFRA-ESTRUTURA</t>
  </si>
  <si>
    <t>4.0</t>
  </si>
  <si>
    <t>4.1</t>
  </si>
  <si>
    <t>5.0</t>
  </si>
  <si>
    <t>5.1</t>
  </si>
  <si>
    <t>5.3</t>
  </si>
  <si>
    <t>5.4</t>
  </si>
  <si>
    <t>5.5</t>
  </si>
  <si>
    <t>5.6</t>
  </si>
  <si>
    <t>5.7</t>
  </si>
  <si>
    <t>Viga de fundação em concreto armado</t>
  </si>
  <si>
    <t>MESO-ESTRUTURA</t>
  </si>
  <si>
    <t>horas</t>
  </si>
  <si>
    <t>3.4</t>
  </si>
  <si>
    <t>3.3</t>
  </si>
  <si>
    <t>Composição 2</t>
  </si>
  <si>
    <t>Composição 3</t>
  </si>
  <si>
    <t>Composição 4</t>
  </si>
  <si>
    <t>txkm</t>
  </si>
  <si>
    <t>5.8</t>
  </si>
  <si>
    <t>Composição 6</t>
  </si>
  <si>
    <t>74.163/002</t>
  </si>
  <si>
    <r>
      <t xml:space="preserve">Tubulão a céu aberto </t>
    </r>
    <r>
      <rPr>
        <sz val="11"/>
        <rFont val="Calibri"/>
        <family val="2"/>
      </rPr>
      <t>Ø</t>
    </r>
    <r>
      <rPr>
        <sz val="11"/>
        <rFont val="Times New Roman"/>
        <family val="1"/>
      </rPr>
      <t xml:space="preserve"> 100 cm</t>
    </r>
  </si>
  <si>
    <t>4.3</t>
  </si>
  <si>
    <t>Escavação mecânica de solo 2ª categoria de 2,01m a 4,00m</t>
  </si>
  <si>
    <t>Cortina em concreto armado</t>
  </si>
  <si>
    <t>4.4</t>
  </si>
  <si>
    <t>Perfuração em rocha d=46mm</t>
  </si>
  <si>
    <t>Colocação de pinos em rocha d=20mm</t>
  </si>
  <si>
    <t>Escavação mecânica de solo 2ª categoria ate 2,00m</t>
  </si>
  <si>
    <t>Paulo Ricardo Zago Nogara</t>
  </si>
  <si>
    <t>Eng.° Civil</t>
  </si>
  <si>
    <t>CREA/RS: 70.065</t>
  </si>
  <si>
    <t>Composição 7</t>
  </si>
  <si>
    <t>_______________________________</t>
  </si>
  <si>
    <t>Montagem das longarinas com guindaste auto-propelido</t>
  </si>
  <si>
    <t>Composição 8</t>
  </si>
  <si>
    <t>Composição 9</t>
  </si>
  <si>
    <t>Composição 12</t>
  </si>
  <si>
    <t>Composição 13</t>
  </si>
  <si>
    <t>Viga de fechamento de apoio da longarina</t>
  </si>
  <si>
    <t>Longarinas concr. armado 0,30x1,10x19,00m *</t>
  </si>
  <si>
    <t>Proprietário: Prefeitura Municipal  de Caçapava do Sul</t>
  </si>
  <si>
    <t>Área: 95 m² Pista de Rolamento ( Tabuleiro)</t>
  </si>
  <si>
    <t>Concreto aparente; fck=25MPa "in loco"( tabuleiro)</t>
  </si>
  <si>
    <t>Pilar em concreto  0,20x0,50x4,70</t>
  </si>
  <si>
    <t>Guarda-Roda em concreto armado</t>
  </si>
  <si>
    <t>Obra: Ponte da Divisa, vão 19 m x largura 5 m x altura 4,70 m total</t>
  </si>
  <si>
    <t>Local:  Ponte Passo da Divisa ,  Cachoeira do Sul/Caçapava do Sul</t>
  </si>
  <si>
    <t>*As longarinas serão executadas no local da  obra aterros da cabeceira será executado pela Prefeitura</t>
  </si>
  <si>
    <t>Caçapava do Sul, 21 de outubro de 2025</t>
  </si>
  <si>
    <t>As planilhas de referência dos custos do SINAPI utilizadas, são as do mês de setembro de 2025</t>
  </si>
  <si>
    <t>und</t>
  </si>
  <si>
    <t>Composição 5</t>
  </si>
  <si>
    <t>composição10</t>
  </si>
  <si>
    <t>CÓDIGO SINAPI (setembro25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</si>
</sst>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171" formatCode="_(* #,##0.00_);_(* \(#,##0.00\);_(* &quot;-&quot;??_);_(@_)"/>
    <numFmt numFmtId="173" formatCode="_(* #,##0_);_(* \(#,##0\);_(* &quot;-&quot;??_);_(@_)"/>
    <numFmt numFmtId="174" formatCode="_-[$R$-416]\ * #,##0.00_-;\-[$R$-416]\ * #,##0.00_-;_-[$R$-416]\ * &quot;-&quot;??_-;_-@_-"/>
    <numFmt numFmtId="176" formatCode="&quot;R$&quot;\ #,##0.00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0.5"/>
      <name val="Times New Roman"/>
      <family val="1"/>
    </font>
    <font>
      <sz val="10.5"/>
      <name val="Times New Roman"/>
      <family val="1"/>
    </font>
    <font>
      <sz val="11"/>
      <name val="Calibri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</cellStyleXfs>
  <cellXfs count="109">
    <xf numFmtId="0" fontId="0" fillId="0" borderId="0" xfId="0"/>
    <xf numFmtId="0" fontId="3" fillId="0" borderId="0" xfId="0" applyFont="1" applyFill="1"/>
    <xf numFmtId="0" fontId="4" fillId="0" borderId="0" xfId="0" applyFont="1" applyFill="1"/>
    <xf numFmtId="171" fontId="3" fillId="0" borderId="1" xfId="3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" fontId="3" fillId="0" borderId="1" xfId="3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44" fontId="3" fillId="0" borderId="1" xfId="1" applyFont="1" applyFill="1" applyBorder="1" applyAlignment="1">
      <alignment horizontal="center" vertical="center"/>
    </xf>
    <xf numFmtId="17" fontId="5" fillId="0" borderId="4" xfId="0" applyNumberFormat="1" applyFont="1" applyFill="1" applyBorder="1" applyAlignment="1">
      <alignment horizontal="center"/>
    </xf>
    <xf numFmtId="17" fontId="5" fillId="0" borderId="5" xfId="0" applyNumberFormat="1" applyFont="1" applyFill="1" applyBorder="1" applyAlignment="1">
      <alignment horizontal="center"/>
    </xf>
    <xf numFmtId="0" fontId="3" fillId="0" borderId="6" xfId="0" applyFont="1" applyFill="1" applyBorder="1"/>
    <xf numFmtId="0" fontId="4" fillId="0" borderId="7" xfId="0" applyFont="1" applyFill="1" applyBorder="1" applyAlignment="1">
      <alignment horizontal="center"/>
    </xf>
    <xf numFmtId="0" fontId="3" fillId="0" borderId="7" xfId="0" applyFont="1" applyFill="1" applyBorder="1"/>
    <xf numFmtId="176" fontId="3" fillId="0" borderId="7" xfId="0" applyNumberFormat="1" applyFont="1" applyFill="1" applyBorder="1" applyAlignment="1">
      <alignment horizontal="center" vertical="center"/>
    </xf>
    <xf numFmtId="173" fontId="4" fillId="0" borderId="8" xfId="0" applyNumberFormat="1" applyFont="1" applyFill="1" applyBorder="1"/>
    <xf numFmtId="174" fontId="4" fillId="0" borderId="9" xfId="0" applyNumberFormat="1" applyFont="1" applyFill="1" applyBorder="1"/>
    <xf numFmtId="44" fontId="6" fillId="0" borderId="1" xfId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left"/>
    </xf>
    <xf numFmtId="0" fontId="3" fillId="0" borderId="10" xfId="0" applyFont="1" applyFill="1" applyBorder="1"/>
    <xf numFmtId="0" fontId="3" fillId="0" borderId="10" xfId="0" applyFont="1" applyFill="1" applyBorder="1" applyAlignment="1">
      <alignment horizontal="center"/>
    </xf>
    <xf numFmtId="2" fontId="3" fillId="0" borderId="10" xfId="0" applyNumberFormat="1" applyFont="1" applyFill="1" applyBorder="1"/>
    <xf numFmtId="2" fontId="3" fillId="0" borderId="10" xfId="0" applyNumberFormat="1" applyFont="1" applyFill="1" applyBorder="1" applyAlignment="1">
      <alignment horizontal="right"/>
    </xf>
    <xf numFmtId="0" fontId="3" fillId="0" borderId="10" xfId="0" applyFont="1" applyFill="1" applyBorder="1" applyAlignment="1">
      <alignment horizontal="right"/>
    </xf>
    <xf numFmtId="4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4" fontId="3" fillId="0" borderId="7" xfId="1" applyFont="1" applyFill="1" applyBorder="1" applyAlignment="1">
      <alignment horizontal="center" vertical="center"/>
    </xf>
    <xf numFmtId="44" fontId="4" fillId="0" borderId="7" xfId="1" applyFont="1" applyFill="1" applyBorder="1" applyAlignment="1">
      <alignment horizontal="center" vertical="center"/>
    </xf>
    <xf numFmtId="174" fontId="4" fillId="2" borderId="11" xfId="3" applyNumberFormat="1" applyFont="1" applyFill="1" applyBorder="1" applyAlignment="1">
      <alignment horizontal="right"/>
    </xf>
    <xf numFmtId="0" fontId="3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4" fontId="3" fillId="0" borderId="14" xfId="0" applyNumberFormat="1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44" fontId="3" fillId="0" borderId="14" xfId="1" applyFont="1" applyFill="1" applyBorder="1" applyAlignment="1">
      <alignment horizontal="center" vertical="center"/>
    </xf>
    <xf numFmtId="0" fontId="4" fillId="0" borderId="10" xfId="0" applyFont="1" applyFill="1" applyBorder="1"/>
    <xf numFmtId="4" fontId="3" fillId="0" borderId="10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44" fontId="3" fillId="0" borderId="10" xfId="1" applyFont="1" applyFill="1" applyBorder="1" applyAlignment="1">
      <alignment horizontal="center" vertical="center"/>
    </xf>
    <xf numFmtId="174" fontId="3" fillId="2" borderId="15" xfId="0" applyNumberFormat="1" applyFont="1" applyFill="1" applyBorder="1" applyAlignment="1">
      <alignment horizontal="right"/>
    </xf>
    <xf numFmtId="0" fontId="3" fillId="0" borderId="16" xfId="0" applyFont="1" applyFill="1" applyBorder="1"/>
    <xf numFmtId="0" fontId="4" fillId="0" borderId="17" xfId="0" applyFont="1" applyFill="1" applyBorder="1" applyAlignment="1">
      <alignment horizontal="center"/>
    </xf>
    <xf numFmtId="0" fontId="3" fillId="0" borderId="17" xfId="0" applyFont="1" applyFill="1" applyBorder="1"/>
    <xf numFmtId="176" fontId="3" fillId="0" borderId="17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173" fontId="3" fillId="2" borderId="1" xfId="3" applyNumberFormat="1" applyFont="1" applyFill="1" applyBorder="1" applyAlignment="1">
      <alignment horizontal="center" vertical="center"/>
    </xf>
    <xf numFmtId="44" fontId="4" fillId="0" borderId="17" xfId="1" applyFont="1" applyFill="1" applyBorder="1" applyAlignment="1">
      <alignment horizontal="center" vertical="center"/>
    </xf>
    <xf numFmtId="44" fontId="3" fillId="0" borderId="17" xfId="1" applyFont="1" applyFill="1" applyBorder="1" applyAlignment="1">
      <alignment horizontal="center" vertical="center"/>
    </xf>
    <xf numFmtId="44" fontId="6" fillId="0" borderId="1" xfId="1" applyFont="1" applyFill="1" applyBorder="1" applyAlignment="1">
      <alignment vertical="center"/>
    </xf>
    <xf numFmtId="44" fontId="3" fillId="0" borderId="1" xfId="1" applyFont="1" applyFill="1" applyBorder="1" applyAlignment="1">
      <alignment vertical="center"/>
    </xf>
    <xf numFmtId="44" fontId="3" fillId="0" borderId="14" xfId="1" applyFont="1" applyFill="1" applyBorder="1" applyAlignment="1">
      <alignment vertical="center"/>
    </xf>
    <xf numFmtId="0" fontId="3" fillId="0" borderId="18" xfId="0" applyFont="1" applyFill="1" applyBorder="1"/>
    <xf numFmtId="0" fontId="4" fillId="0" borderId="14" xfId="0" applyFont="1" applyFill="1" applyBorder="1" applyAlignment="1">
      <alignment horizontal="center"/>
    </xf>
    <xf numFmtId="44" fontId="4" fillId="0" borderId="14" xfId="1" applyFont="1" applyFill="1" applyBorder="1" applyAlignment="1">
      <alignment horizontal="center" vertical="center"/>
    </xf>
    <xf numFmtId="174" fontId="4" fillId="2" borderId="19" xfId="3" applyNumberFormat="1" applyFont="1" applyFill="1" applyBorder="1" applyAlignment="1">
      <alignment horizontal="right"/>
    </xf>
    <xf numFmtId="4" fontId="3" fillId="0" borderId="20" xfId="0" applyNumberFormat="1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44" fontId="3" fillId="0" borderId="20" xfId="1" applyFont="1" applyFill="1" applyBorder="1" applyAlignment="1">
      <alignment horizontal="center" vertical="center"/>
    </xf>
    <xf numFmtId="3" fontId="3" fillId="2" borderId="21" xfId="3" applyNumberFormat="1" applyFont="1" applyFill="1" applyBorder="1" applyAlignment="1">
      <alignment horizontal="center" vertical="center"/>
    </xf>
    <xf numFmtId="44" fontId="0" fillId="0" borderId="0" xfId="0" applyNumberFormat="1"/>
    <xf numFmtId="0" fontId="6" fillId="2" borderId="22" xfId="0" applyFont="1" applyFill="1" applyBorder="1" applyAlignment="1">
      <alignment horizontal="center" vertical="center"/>
    </xf>
    <xf numFmtId="173" fontId="6" fillId="2" borderId="22" xfId="3" applyNumberFormat="1" applyFont="1" applyFill="1" applyBorder="1" applyAlignment="1">
      <alignment horizontal="center" vertical="center"/>
    </xf>
    <xf numFmtId="173" fontId="6" fillId="2" borderId="1" xfId="3" applyNumberFormat="1" applyFont="1" applyFill="1" applyBorder="1" applyAlignment="1">
      <alignment horizontal="center" vertical="center"/>
    </xf>
    <xf numFmtId="173" fontId="4" fillId="2" borderId="23" xfId="3" applyNumberFormat="1" applyFont="1" applyFill="1" applyBorder="1" applyAlignment="1">
      <alignment horizontal="center" vertical="center"/>
    </xf>
    <xf numFmtId="173" fontId="3" fillId="2" borderId="4" xfId="0" applyNumberFormat="1" applyFont="1" applyFill="1" applyBorder="1" applyAlignment="1">
      <alignment horizontal="center" vertical="center"/>
    </xf>
    <xf numFmtId="173" fontId="4" fillId="2" borderId="21" xfId="3" applyNumberFormat="1" applyFont="1" applyFill="1" applyBorder="1" applyAlignment="1">
      <alignment horizontal="center" vertical="center"/>
    </xf>
    <xf numFmtId="173" fontId="3" fillId="2" borderId="10" xfId="0" applyNumberFormat="1" applyFont="1" applyFill="1" applyBorder="1" applyAlignment="1">
      <alignment horizontal="center" vertical="center"/>
    </xf>
    <xf numFmtId="173" fontId="3" fillId="2" borderId="20" xfId="0" applyNumberFormat="1" applyFont="1" applyFill="1" applyBorder="1" applyAlignment="1">
      <alignment horizontal="center" vertical="center"/>
    </xf>
    <xf numFmtId="173" fontId="4" fillId="2" borderId="7" xfId="3" applyNumberFormat="1" applyFont="1" applyFill="1" applyBorder="1" applyAlignment="1">
      <alignment horizontal="center" vertical="center"/>
    </xf>
    <xf numFmtId="173" fontId="4" fillId="2" borderId="14" xfId="3" applyNumberFormat="1" applyFont="1" applyFill="1" applyBorder="1" applyAlignment="1">
      <alignment horizontal="center" vertical="center"/>
    </xf>
    <xf numFmtId="3" fontId="3" fillId="2" borderId="1" xfId="3" applyNumberFormat="1" applyFont="1" applyFill="1" applyBorder="1" applyAlignment="1">
      <alignment horizontal="center" vertical="center"/>
    </xf>
    <xf numFmtId="173" fontId="4" fillId="0" borderId="7" xfId="0" applyNumberFormat="1" applyFont="1" applyFill="1" applyBorder="1"/>
    <xf numFmtId="174" fontId="4" fillId="0" borderId="11" xfId="0" applyNumberFormat="1" applyFont="1" applyFill="1" applyBorder="1"/>
    <xf numFmtId="44" fontId="0" fillId="0" borderId="0" xfId="1" applyFont="1"/>
    <xf numFmtId="44" fontId="3" fillId="2" borderId="24" xfId="1" applyFont="1" applyFill="1" applyBorder="1" applyAlignment="1">
      <alignment horizontal="center" vertical="center"/>
    </xf>
    <xf numFmtId="44" fontId="6" fillId="2" borderId="24" xfId="1" applyFont="1" applyFill="1" applyBorder="1" applyAlignment="1">
      <alignment horizontal="center" vertical="center"/>
    </xf>
    <xf numFmtId="174" fontId="4" fillId="2" borderId="11" xfId="3" applyNumberFormat="1" applyFont="1" applyFill="1" applyBorder="1" applyAlignment="1">
      <alignment horizontal="center"/>
    </xf>
    <xf numFmtId="44" fontId="3" fillId="2" borderId="15" xfId="1" applyFont="1" applyFill="1" applyBorder="1" applyAlignment="1">
      <alignment horizontal="center"/>
    </xf>
    <xf numFmtId="44" fontId="3" fillId="2" borderId="19" xfId="1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vertical="center" wrapText="1"/>
    </xf>
    <xf numFmtId="174" fontId="3" fillId="2" borderId="25" xfId="0" applyNumberFormat="1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justify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4" xfId="0" applyFont="1" applyFill="1" applyBorder="1" applyAlignment="1">
      <alignment horizontal="left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17" fontId="4" fillId="0" borderId="26" xfId="0" applyNumberFormat="1" applyFont="1" applyFill="1" applyBorder="1" applyAlignment="1">
      <alignment horizontal="center" vertical="center" wrapText="1"/>
    </xf>
  </cellXfs>
  <cellStyles count="4">
    <cellStyle name="Moeda" xfId="1" builtinId="4"/>
    <cellStyle name="Normal" xfId="0" builtinId="0"/>
    <cellStyle name="Normal 2" xfId="2" xr:uid="{5003DBD7-7D3A-4985-89CB-C15A589925A6}"/>
    <cellStyle name="Vírgula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1866900</xdr:colOff>
      <xdr:row>0</xdr:row>
      <xdr:rowOff>0</xdr:rowOff>
    </xdr:from>
    <xdr:to>
      <xdr:col>8</xdr:col>
      <xdr:colOff>975360</xdr:colOff>
      <xdr:row>0</xdr:row>
      <xdr:rowOff>1653540</xdr:rowOff>
    </xdr:to>
    <xdr:pic>
      <xdr:nvPicPr>
        <xdr:cNvPr id="1057" name="Figura1">
          <a:extLst>
            <a:ext uri="{FF2B5EF4-FFF2-40B4-BE49-F238E27FC236}">
              <a16:creationId xmlns:a16="http://schemas.microsoft.com/office/drawing/2014/main" id="{55C6B89D-CDA9-8224-2AA5-A3852AFE2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4580" y="0"/>
          <a:ext cx="6591300" cy="1653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18A02-6DA4-47C3-B9F6-602167B27012}">
  <dimension ref="A1:K49"/>
  <sheetViews>
    <sheetView tabSelected="1" topLeftCell="A31" zoomScaleNormal="100" zoomScaleSheetLayoutView="75" workbookViewId="0">
      <selection activeCell="N14" sqref="N14"/>
    </sheetView>
  </sheetViews>
  <sheetFormatPr defaultRowHeight="13.2" x14ac:dyDescent="0.25"/>
  <cols>
    <col min="1" max="1" width="7.109375" customWidth="1"/>
    <col min="2" max="2" width="33.33203125" customWidth="1"/>
    <col min="3" max="3" width="9" bestFit="1" customWidth="1"/>
    <col min="4" max="4" width="7.6640625" customWidth="1"/>
    <col min="5" max="5" width="13.33203125" customWidth="1"/>
    <col min="6" max="6" width="16.109375" bestFit="1" customWidth="1"/>
    <col min="7" max="7" width="13.5546875" bestFit="1" customWidth="1"/>
    <col min="8" max="9" width="16.109375" bestFit="1" customWidth="1"/>
    <col min="10" max="10" width="13.6640625" customWidth="1"/>
    <col min="11" max="11" width="14.44140625" customWidth="1"/>
  </cols>
  <sheetData>
    <row r="1" spans="1:11" ht="138" customHeight="1" thickBot="1" x14ac:dyDescent="0.3">
      <c r="A1" s="1"/>
      <c r="C1" s="2"/>
      <c r="D1" s="2"/>
      <c r="E1" s="2"/>
      <c r="F1" s="1"/>
      <c r="G1" s="1"/>
      <c r="H1" s="1"/>
      <c r="I1" s="1"/>
      <c r="J1" s="1"/>
      <c r="K1" s="1"/>
    </row>
    <row r="2" spans="1:11" ht="16.5" customHeight="1" x14ac:dyDescent="0.25">
      <c r="A2" s="99" t="s">
        <v>84</v>
      </c>
      <c r="B2" s="100"/>
      <c r="C2" s="100"/>
      <c r="D2" s="100"/>
      <c r="E2" s="100"/>
      <c r="F2" s="100"/>
      <c r="G2" s="100"/>
      <c r="H2" s="100"/>
      <c r="I2" s="100"/>
      <c r="J2" s="100"/>
      <c r="K2" s="101"/>
    </row>
    <row r="3" spans="1:11" ht="17.25" customHeight="1" x14ac:dyDescent="0.25">
      <c r="A3" s="102" t="s">
        <v>89</v>
      </c>
      <c r="B3" s="103"/>
      <c r="C3" s="103"/>
      <c r="D3" s="103"/>
      <c r="E3" s="103"/>
      <c r="F3" s="103"/>
      <c r="G3" s="103"/>
      <c r="H3" s="103"/>
      <c r="I3" s="103"/>
      <c r="J3" s="103"/>
      <c r="K3" s="104"/>
    </row>
    <row r="4" spans="1:11" ht="18" customHeight="1" x14ac:dyDescent="0.25">
      <c r="A4" s="102" t="s">
        <v>90</v>
      </c>
      <c r="B4" s="103"/>
      <c r="C4" s="103" t="s">
        <v>31</v>
      </c>
      <c r="D4" s="103"/>
      <c r="E4" s="103"/>
      <c r="F4" s="103"/>
      <c r="G4" s="103"/>
      <c r="H4" s="103"/>
      <c r="I4" s="103"/>
      <c r="J4" s="103"/>
      <c r="K4" s="104"/>
    </row>
    <row r="5" spans="1:11" ht="18" customHeight="1" thickBot="1" x14ac:dyDescent="0.3">
      <c r="A5" s="92" t="s">
        <v>85</v>
      </c>
      <c r="B5" s="93"/>
      <c r="C5" s="93"/>
      <c r="D5" s="93"/>
      <c r="E5" s="93"/>
      <c r="F5" s="93"/>
      <c r="G5" s="93"/>
      <c r="H5" s="93"/>
      <c r="I5" s="93"/>
      <c r="J5" s="93"/>
      <c r="K5" s="94"/>
    </row>
    <row r="6" spans="1:11" ht="18" customHeight="1" thickBot="1" x14ac:dyDescent="0.3">
      <c r="A6" s="105" t="s">
        <v>25</v>
      </c>
      <c r="B6" s="106"/>
      <c r="C6" s="106"/>
      <c r="D6" s="106"/>
      <c r="E6" s="106"/>
      <c r="F6" s="106"/>
      <c r="G6" s="106"/>
      <c r="H6" s="106"/>
      <c r="I6" s="106"/>
      <c r="J6" s="106"/>
      <c r="K6" s="107"/>
    </row>
    <row r="7" spans="1:11" ht="21" customHeight="1" thickBot="1" x14ac:dyDescent="0.3">
      <c r="A7" s="88" t="s">
        <v>0</v>
      </c>
      <c r="B7" s="90" t="s">
        <v>34</v>
      </c>
      <c r="C7" s="90" t="s">
        <v>1</v>
      </c>
      <c r="D7" s="90" t="s">
        <v>2</v>
      </c>
      <c r="E7" s="95" t="s">
        <v>32</v>
      </c>
      <c r="F7" s="96"/>
      <c r="G7" s="97" t="s">
        <v>33</v>
      </c>
      <c r="H7" s="98"/>
      <c r="I7" s="90" t="s">
        <v>4</v>
      </c>
      <c r="J7" s="88" t="s">
        <v>97</v>
      </c>
      <c r="K7" s="108">
        <v>45901</v>
      </c>
    </row>
    <row r="8" spans="1:11" ht="21" customHeight="1" thickBot="1" x14ac:dyDescent="0.3">
      <c r="A8" s="89"/>
      <c r="B8" s="91"/>
      <c r="C8" s="91"/>
      <c r="D8" s="91"/>
      <c r="E8" s="8" t="s">
        <v>3</v>
      </c>
      <c r="F8" s="8" t="s">
        <v>4</v>
      </c>
      <c r="G8" s="8" t="s">
        <v>3</v>
      </c>
      <c r="H8" s="8" t="s">
        <v>4</v>
      </c>
      <c r="I8" s="91"/>
      <c r="J8" s="89"/>
      <c r="K8" s="89"/>
    </row>
    <row r="9" spans="1:11" ht="14.1" customHeight="1" x14ac:dyDescent="0.25">
      <c r="A9" s="33" t="s">
        <v>28</v>
      </c>
      <c r="B9" s="21" t="s">
        <v>18</v>
      </c>
      <c r="C9" s="22"/>
      <c r="D9" s="23"/>
      <c r="E9" s="24"/>
      <c r="F9" s="25"/>
      <c r="G9" s="24"/>
      <c r="H9" s="26"/>
      <c r="I9" s="26"/>
      <c r="J9" s="12"/>
      <c r="K9" s="13"/>
    </row>
    <row r="10" spans="1:11" ht="14.1" customHeight="1" x14ac:dyDescent="0.25">
      <c r="A10" s="32" t="s">
        <v>5</v>
      </c>
      <c r="B10" s="9" t="s">
        <v>14</v>
      </c>
      <c r="C10" s="5">
        <v>10</v>
      </c>
      <c r="D10" s="6" t="s">
        <v>16</v>
      </c>
      <c r="E10" s="52">
        <v>313.02999999999997</v>
      </c>
      <c r="F10" s="11">
        <f>SUM(C10*E10)</f>
        <v>3130.2999999999997</v>
      </c>
      <c r="G10" s="52">
        <v>98.85</v>
      </c>
      <c r="H10" s="11">
        <f>SUM(C10*G10)</f>
        <v>988.5</v>
      </c>
      <c r="I10" s="11">
        <f>SUM(F10+H10)</f>
        <v>4118.7999999999993</v>
      </c>
      <c r="J10" s="63" t="s">
        <v>36</v>
      </c>
      <c r="K10" s="77">
        <v>313.02999999999997</v>
      </c>
    </row>
    <row r="11" spans="1:11" ht="14.1" customHeight="1" x14ac:dyDescent="0.25">
      <c r="A11" s="32" t="s">
        <v>13</v>
      </c>
      <c r="B11" s="9" t="s">
        <v>23</v>
      </c>
      <c r="C11" s="5">
        <v>2.5</v>
      </c>
      <c r="D11" s="6" t="s">
        <v>16</v>
      </c>
      <c r="E11" s="52">
        <v>220.13</v>
      </c>
      <c r="F11" s="11">
        <f>SUM(C11*E11)</f>
        <v>550.32500000000005</v>
      </c>
      <c r="G11" s="52">
        <v>69.510000000000005</v>
      </c>
      <c r="H11" s="11">
        <f>SUM(C11*G11)</f>
        <v>173.77500000000001</v>
      </c>
      <c r="I11" s="11">
        <f>SUM(F11+H11)</f>
        <v>724.1</v>
      </c>
      <c r="J11" s="64" t="s">
        <v>26</v>
      </c>
      <c r="K11" s="77">
        <v>220.13</v>
      </c>
    </row>
    <row r="12" spans="1:11" ht="14.1" customHeight="1" x14ac:dyDescent="0.25">
      <c r="A12" s="32" t="s">
        <v>20</v>
      </c>
      <c r="B12" s="9" t="s">
        <v>15</v>
      </c>
      <c r="C12" s="5">
        <v>240</v>
      </c>
      <c r="D12" s="6" t="s">
        <v>16</v>
      </c>
      <c r="E12" s="52">
        <v>7.57</v>
      </c>
      <c r="F12" s="11">
        <f>SUM(C12*E12)</f>
        <v>1816.8000000000002</v>
      </c>
      <c r="G12" s="52">
        <v>2.39</v>
      </c>
      <c r="H12" s="11">
        <f>SUM(C12*G12)</f>
        <v>573.6</v>
      </c>
      <c r="I12" s="11">
        <f>SUM(F12+H12)</f>
        <v>2390.4</v>
      </c>
      <c r="J12" s="65" t="s">
        <v>37</v>
      </c>
      <c r="K12" s="77">
        <v>7.57</v>
      </c>
    </row>
    <row r="13" spans="1:11" ht="14.1" customHeight="1" x14ac:dyDescent="0.25">
      <c r="A13" s="32" t="s">
        <v>35</v>
      </c>
      <c r="B13" s="84" t="s">
        <v>38</v>
      </c>
      <c r="C13" s="34">
        <v>1</v>
      </c>
      <c r="D13" s="35" t="s">
        <v>39</v>
      </c>
      <c r="E13" s="53">
        <v>0</v>
      </c>
      <c r="F13" s="11">
        <f>SUM(C13*E13)</f>
        <v>0</v>
      </c>
      <c r="G13" s="53">
        <v>26004.85</v>
      </c>
      <c r="H13" s="36">
        <f>SUM(C13*G13)</f>
        <v>26004.85</v>
      </c>
      <c r="I13" s="11">
        <f>SUM(F13+H13)</f>
        <v>26004.85</v>
      </c>
      <c r="J13" s="70" t="s">
        <v>40</v>
      </c>
      <c r="K13" s="81">
        <v>8455.6</v>
      </c>
    </row>
    <row r="14" spans="1:11" ht="14.1" customHeight="1" thickBot="1" x14ac:dyDescent="0.3">
      <c r="A14" s="14"/>
      <c r="B14" s="15" t="s">
        <v>7</v>
      </c>
      <c r="C14" s="27"/>
      <c r="D14" s="28"/>
      <c r="E14" s="29"/>
      <c r="F14" s="30">
        <f>SUM(F10:F13)</f>
        <v>5497.4250000000002</v>
      </c>
      <c r="G14" s="29"/>
      <c r="H14" s="30">
        <f>SUM(H10:H13)</f>
        <v>27740.724999999999</v>
      </c>
      <c r="I14" s="30">
        <f>SUM(I10:I13)</f>
        <v>33238.149999999994</v>
      </c>
      <c r="J14" s="66"/>
      <c r="K14" s="31"/>
    </row>
    <row r="15" spans="1:11" ht="14.1" customHeight="1" x14ac:dyDescent="0.25">
      <c r="A15" s="33" t="s">
        <v>29</v>
      </c>
      <c r="B15" s="37" t="s">
        <v>41</v>
      </c>
      <c r="C15" s="38"/>
      <c r="D15" s="39"/>
      <c r="E15" s="40"/>
      <c r="F15" s="40"/>
      <c r="G15" s="40"/>
      <c r="H15" s="40"/>
      <c r="I15" s="40"/>
      <c r="J15" s="67"/>
      <c r="K15" s="41"/>
    </row>
    <row r="16" spans="1:11" ht="27.6" x14ac:dyDescent="0.25">
      <c r="A16" s="32" t="s">
        <v>6</v>
      </c>
      <c r="B16" s="9" t="s">
        <v>71</v>
      </c>
      <c r="C16" s="5">
        <v>119.6</v>
      </c>
      <c r="D16" s="6" t="s">
        <v>8</v>
      </c>
      <c r="E16" s="20">
        <v>9.32</v>
      </c>
      <c r="F16" s="11">
        <f>SUM(C16*E16)</f>
        <v>1114.672</v>
      </c>
      <c r="G16" s="52">
        <v>2.95</v>
      </c>
      <c r="H16" s="11">
        <f>SUM(C16*G16)</f>
        <v>352.82</v>
      </c>
      <c r="I16" s="11">
        <f>SUM(F16+H16)</f>
        <v>1467.492</v>
      </c>
      <c r="J16" s="61">
        <v>72915</v>
      </c>
      <c r="K16" s="78">
        <v>9.8800000000000008</v>
      </c>
    </row>
    <row r="17" spans="1:11" ht="27.6" x14ac:dyDescent="0.25">
      <c r="A17" s="32" t="s">
        <v>11</v>
      </c>
      <c r="B17" s="9" t="s">
        <v>66</v>
      </c>
      <c r="C17" s="5">
        <v>23.5</v>
      </c>
      <c r="D17" s="6" t="s">
        <v>8</v>
      </c>
      <c r="E17" s="20">
        <v>10.66</v>
      </c>
      <c r="F17" s="11">
        <f>SUM(C17*E17)</f>
        <v>250.51</v>
      </c>
      <c r="G17" s="52">
        <v>3.37</v>
      </c>
      <c r="H17" s="11">
        <f>SUM(C17*G17)</f>
        <v>79.195000000000007</v>
      </c>
      <c r="I17" s="11">
        <f>SUM(F17+H17)</f>
        <v>329.70499999999998</v>
      </c>
      <c r="J17" s="61">
        <v>72917</v>
      </c>
      <c r="K17" s="78">
        <v>11.29</v>
      </c>
    </row>
    <row r="18" spans="1:11" ht="14.1" customHeight="1" thickBot="1" x14ac:dyDescent="0.3">
      <c r="A18" s="54"/>
      <c r="B18" s="55" t="s">
        <v>7</v>
      </c>
      <c r="C18" s="34"/>
      <c r="D18" s="35"/>
      <c r="E18" s="36"/>
      <c r="F18" s="56">
        <f>SUM(F16:F17)</f>
        <v>1365.182</v>
      </c>
      <c r="G18" s="36"/>
      <c r="H18" s="56">
        <f>SUM(H16:H17)</f>
        <v>432.01499999999999</v>
      </c>
      <c r="I18" s="56">
        <f>SUM(I16:I17)</f>
        <v>1797.1969999999999</v>
      </c>
      <c r="J18" s="68"/>
      <c r="K18" s="57"/>
    </row>
    <row r="19" spans="1:11" ht="14.1" customHeight="1" x14ac:dyDescent="0.25">
      <c r="A19" s="33" t="s">
        <v>30</v>
      </c>
      <c r="B19" s="37" t="s">
        <v>42</v>
      </c>
      <c r="C19" s="38"/>
      <c r="D19" s="39"/>
      <c r="E19" s="40"/>
      <c r="F19" s="40"/>
      <c r="G19" s="40"/>
      <c r="H19" s="40"/>
      <c r="I19" s="40"/>
      <c r="J19" s="69"/>
      <c r="K19" s="41"/>
    </row>
    <row r="20" spans="1:11" ht="13.8" x14ac:dyDescent="0.25">
      <c r="A20" s="4" t="s">
        <v>12</v>
      </c>
      <c r="B20" s="82" t="s">
        <v>69</v>
      </c>
      <c r="C20" s="58">
        <v>201</v>
      </c>
      <c r="D20" s="59" t="s">
        <v>10</v>
      </c>
      <c r="E20" s="60">
        <v>62.08</v>
      </c>
      <c r="F20" s="60">
        <f>SUM(C20*E20)</f>
        <v>12478.08</v>
      </c>
      <c r="G20" s="60">
        <v>19.600000000000001</v>
      </c>
      <c r="H20" s="60">
        <f>SUM(C20*G20)</f>
        <v>3939.6000000000004</v>
      </c>
      <c r="I20" s="11">
        <f>SUM(F20+H20)</f>
        <v>16417.68</v>
      </c>
      <c r="J20" s="70" t="s">
        <v>63</v>
      </c>
      <c r="K20" s="83">
        <v>65.75</v>
      </c>
    </row>
    <row r="21" spans="1:11" ht="13.8" x14ac:dyDescent="0.25">
      <c r="A21" s="4" t="s">
        <v>19</v>
      </c>
      <c r="B21" s="82" t="s">
        <v>70</v>
      </c>
      <c r="C21" s="58">
        <v>201</v>
      </c>
      <c r="D21" s="59" t="s">
        <v>10</v>
      </c>
      <c r="E21" s="60">
        <v>89.14</v>
      </c>
      <c r="F21" s="60">
        <f>SUM(C21*E21)</f>
        <v>17917.14</v>
      </c>
      <c r="G21" s="60">
        <v>21.97</v>
      </c>
      <c r="H21" s="60">
        <f>SUM(C21*G21)</f>
        <v>4415.9699999999993</v>
      </c>
      <c r="I21" s="11">
        <f>SUM(F21+H21)</f>
        <v>22333.11</v>
      </c>
      <c r="J21" s="70" t="s">
        <v>57</v>
      </c>
      <c r="K21" s="83">
        <v>50.33</v>
      </c>
    </row>
    <row r="22" spans="1:11" ht="14.1" customHeight="1" x14ac:dyDescent="0.25">
      <c r="A22" s="4" t="s">
        <v>56</v>
      </c>
      <c r="B22" s="9" t="s">
        <v>64</v>
      </c>
      <c r="C22" s="5">
        <v>10</v>
      </c>
      <c r="D22" s="6" t="s">
        <v>94</v>
      </c>
      <c r="E22" s="20">
        <v>5630</v>
      </c>
      <c r="F22" s="11">
        <f>SUM(C22*E22)</f>
        <v>56300</v>
      </c>
      <c r="G22" s="52">
        <v>523.99</v>
      </c>
      <c r="H22" s="11">
        <f>SUM(C22*G22)</f>
        <v>5239.8999999999996</v>
      </c>
      <c r="I22" s="11">
        <f>SUM(F22+H22)</f>
        <v>61539.9</v>
      </c>
      <c r="J22" s="61" t="s">
        <v>58</v>
      </c>
      <c r="K22" s="78">
        <v>1757.4471507430997</v>
      </c>
    </row>
    <row r="23" spans="1:11" ht="13.8" x14ac:dyDescent="0.25">
      <c r="A23" s="4" t="s">
        <v>55</v>
      </c>
      <c r="B23" s="9" t="s">
        <v>52</v>
      </c>
      <c r="C23" s="5">
        <v>18.100000000000001</v>
      </c>
      <c r="D23" s="6" t="s">
        <v>8</v>
      </c>
      <c r="E23" s="20">
        <v>2890</v>
      </c>
      <c r="F23" s="11">
        <f>SUM(C23*E23)</f>
        <v>52309.000000000007</v>
      </c>
      <c r="G23" s="52">
        <v>524.75</v>
      </c>
      <c r="H23" s="11">
        <f>SUM(C23*G23)</f>
        <v>9497.9750000000004</v>
      </c>
      <c r="I23" s="11">
        <f>SUM(F23+H23)</f>
        <v>61806.975000000006</v>
      </c>
      <c r="J23" s="61" t="s">
        <v>59</v>
      </c>
      <c r="K23" s="78">
        <v>1281.4620809361288</v>
      </c>
    </row>
    <row r="24" spans="1:11" ht="14.1" customHeight="1" thickBot="1" x14ac:dyDescent="0.3">
      <c r="A24" s="14"/>
      <c r="B24" s="15"/>
      <c r="C24" s="27"/>
      <c r="D24" s="28"/>
      <c r="E24" s="29"/>
      <c r="F24" s="30">
        <f>SUM(F20:F23)</f>
        <v>139004.22</v>
      </c>
      <c r="G24" s="29"/>
      <c r="H24" s="30">
        <f>SUM(H20:H23)</f>
        <v>23093.445</v>
      </c>
      <c r="I24" s="30">
        <f>SUM(I20:I23)</f>
        <v>162097.66500000001</v>
      </c>
      <c r="J24" s="71"/>
      <c r="K24" s="79"/>
    </row>
    <row r="25" spans="1:11" ht="14.1" customHeight="1" x14ac:dyDescent="0.25">
      <c r="A25" s="33" t="s">
        <v>43</v>
      </c>
      <c r="B25" s="37" t="s">
        <v>53</v>
      </c>
      <c r="C25" s="38"/>
      <c r="D25" s="39"/>
      <c r="E25" s="40"/>
      <c r="F25" s="40"/>
      <c r="G25" s="40"/>
      <c r="H25" s="40"/>
      <c r="I25" s="40"/>
      <c r="J25" s="69"/>
      <c r="K25" s="80"/>
    </row>
    <row r="26" spans="1:11" ht="14.1" customHeight="1" x14ac:dyDescent="0.25">
      <c r="A26" s="32" t="s">
        <v>44</v>
      </c>
      <c r="B26" s="84" t="s">
        <v>87</v>
      </c>
      <c r="C26" s="34">
        <v>4.5999999999999996</v>
      </c>
      <c r="D26" s="35" t="s">
        <v>8</v>
      </c>
      <c r="E26" s="20">
        <v>3669.8</v>
      </c>
      <c r="F26" s="11">
        <f>SUM(C26*E26)</f>
        <v>16881.079999999998</v>
      </c>
      <c r="G26" s="52">
        <v>543.29999999999995</v>
      </c>
      <c r="H26" s="11">
        <f>SUM(C26*G26)</f>
        <v>2499.1799999999994</v>
      </c>
      <c r="I26" s="11">
        <f>SUM(F26+H26)</f>
        <v>19380.259999999998</v>
      </c>
      <c r="J26" s="61" t="s">
        <v>95</v>
      </c>
      <c r="K26" s="78">
        <v>1822.2329482071711</v>
      </c>
    </row>
    <row r="27" spans="1:11" ht="27.6" x14ac:dyDescent="0.25">
      <c r="A27" s="32" t="s">
        <v>65</v>
      </c>
      <c r="B27" s="9" t="s">
        <v>82</v>
      </c>
      <c r="C27" s="5">
        <v>7</v>
      </c>
      <c r="D27" s="6" t="s">
        <v>8</v>
      </c>
      <c r="E27" s="20">
        <v>1567.49</v>
      </c>
      <c r="F27" s="11">
        <f>SUM(C27*E27)</f>
        <v>10972.43</v>
      </c>
      <c r="G27" s="52">
        <v>495</v>
      </c>
      <c r="H27" s="11">
        <f>SUM(C27*G27)</f>
        <v>3465</v>
      </c>
      <c r="I27" s="11">
        <f>SUM(F27+H27)</f>
        <v>14437.43</v>
      </c>
      <c r="J27" s="61"/>
      <c r="K27" s="78">
        <v>1660.2227762039661</v>
      </c>
    </row>
    <row r="28" spans="1:11" ht="13.8" x14ac:dyDescent="0.25">
      <c r="A28" s="32" t="s">
        <v>68</v>
      </c>
      <c r="B28" s="9" t="s">
        <v>67</v>
      </c>
      <c r="C28" s="5">
        <v>37.33</v>
      </c>
      <c r="D28" s="6" t="s">
        <v>8</v>
      </c>
      <c r="E28" s="20">
        <v>1482.65</v>
      </c>
      <c r="F28" s="11">
        <f>SUM(C28*E28)</f>
        <v>55347.324500000002</v>
      </c>
      <c r="G28" s="52">
        <v>314.58999999999997</v>
      </c>
      <c r="H28" s="11">
        <f>SUM(C28*G28)</f>
        <v>11743.644699999999</v>
      </c>
      <c r="I28" s="11">
        <f>SUM(F28+H28)</f>
        <v>67090.969200000007</v>
      </c>
      <c r="J28" s="61" t="s">
        <v>62</v>
      </c>
      <c r="K28" s="78">
        <v>1055.1432718089991</v>
      </c>
    </row>
    <row r="29" spans="1:11" ht="14.1" customHeight="1" thickBot="1" x14ac:dyDescent="0.3">
      <c r="A29" s="54"/>
      <c r="B29" s="55"/>
      <c r="C29" s="34"/>
      <c r="D29" s="35"/>
      <c r="E29" s="36"/>
      <c r="F29" s="56">
        <f>SUM(F26:F28)</f>
        <v>83200.834499999997</v>
      </c>
      <c r="G29" s="36"/>
      <c r="H29" s="56">
        <f>SUM(H26:H28)</f>
        <v>17707.824699999997</v>
      </c>
      <c r="I29" s="56">
        <f>SUM(I26:I28)+0.01</f>
        <v>100908.6692</v>
      </c>
      <c r="J29" s="72"/>
      <c r="K29" s="57"/>
    </row>
    <row r="30" spans="1:11" ht="14.1" customHeight="1" x14ac:dyDescent="0.25">
      <c r="A30" s="33" t="s">
        <v>45</v>
      </c>
      <c r="B30" s="37" t="s">
        <v>17</v>
      </c>
      <c r="C30" s="38"/>
      <c r="D30" s="39"/>
      <c r="E30" s="40"/>
      <c r="F30" s="40"/>
      <c r="G30" s="40"/>
      <c r="H30" s="40"/>
      <c r="I30" s="40"/>
      <c r="J30" s="69"/>
      <c r="K30" s="41"/>
    </row>
    <row r="31" spans="1:11" ht="27.6" x14ac:dyDescent="0.25">
      <c r="A31" s="32" t="s">
        <v>46</v>
      </c>
      <c r="B31" s="10" t="s">
        <v>83</v>
      </c>
      <c r="C31" s="5">
        <v>5</v>
      </c>
      <c r="D31" s="6" t="s">
        <v>22</v>
      </c>
      <c r="E31" s="52">
        <v>33671.089999999997</v>
      </c>
      <c r="F31" s="52">
        <f t="shared" ref="F31:F37" si="0">SUM(C31*E31)</f>
        <v>168355.44999999998</v>
      </c>
      <c r="G31" s="52">
        <v>5592.16</v>
      </c>
      <c r="H31" s="52">
        <f t="shared" ref="H31:H37" si="1">SUM(C31*G31)</f>
        <v>27960.799999999999</v>
      </c>
      <c r="I31" s="52">
        <f>SUM(F31+H31)</f>
        <v>196316.24999999997</v>
      </c>
      <c r="J31" s="48" t="s">
        <v>75</v>
      </c>
      <c r="K31" s="77">
        <v>9083.0234099999998</v>
      </c>
    </row>
    <row r="32" spans="1:11" ht="13.8" x14ac:dyDescent="0.25">
      <c r="A32" s="32" t="s">
        <v>47</v>
      </c>
      <c r="B32" s="9" t="s">
        <v>21</v>
      </c>
      <c r="C32" s="5">
        <v>2.3199999999999998</v>
      </c>
      <c r="D32" s="6" t="s">
        <v>8</v>
      </c>
      <c r="E32" s="20">
        <v>1672.41</v>
      </c>
      <c r="F32" s="52">
        <f>SUM(C32*E32)</f>
        <v>3879.9911999999999</v>
      </c>
      <c r="G32" s="52">
        <v>705.25</v>
      </c>
      <c r="H32" s="52">
        <f>SUM(C32*G32)</f>
        <v>1636.1799999999998</v>
      </c>
      <c r="I32" s="52">
        <f t="shared" ref="I32:I37" si="2">SUM(F32+H32)</f>
        <v>5516.1711999999998</v>
      </c>
      <c r="J32" s="48" t="s">
        <v>78</v>
      </c>
      <c r="K32" s="78">
        <v>2365.4097376543209</v>
      </c>
    </row>
    <row r="33" spans="1:11" ht="13.8" x14ac:dyDescent="0.25">
      <c r="A33" s="32" t="s">
        <v>48</v>
      </c>
      <c r="B33" s="10" t="s">
        <v>24</v>
      </c>
      <c r="C33" s="5">
        <v>608</v>
      </c>
      <c r="D33" s="6" t="s">
        <v>10</v>
      </c>
      <c r="E33" s="51">
        <v>47.99</v>
      </c>
      <c r="F33" s="52">
        <f t="shared" si="0"/>
        <v>29177.920000000002</v>
      </c>
      <c r="G33" s="51">
        <v>17.7</v>
      </c>
      <c r="H33" s="52">
        <f t="shared" si="1"/>
        <v>10761.6</v>
      </c>
      <c r="I33" s="52">
        <f t="shared" si="2"/>
        <v>39939.520000000004</v>
      </c>
      <c r="J33" s="48" t="s">
        <v>79</v>
      </c>
      <c r="K33" s="77">
        <v>31.289864000000001</v>
      </c>
    </row>
    <row r="34" spans="1:11" ht="13.8" x14ac:dyDescent="0.25">
      <c r="A34" s="32" t="s">
        <v>49</v>
      </c>
      <c r="B34" s="10" t="s">
        <v>27</v>
      </c>
      <c r="C34" s="5">
        <v>350</v>
      </c>
      <c r="D34" s="6" t="s">
        <v>60</v>
      </c>
      <c r="E34" s="52">
        <v>0</v>
      </c>
      <c r="F34" s="52">
        <f t="shared" si="0"/>
        <v>0</v>
      </c>
      <c r="G34" s="52">
        <v>8.68</v>
      </c>
      <c r="H34" s="52">
        <f>SUM(C34*G34)</f>
        <v>3038</v>
      </c>
      <c r="I34" s="52">
        <f>SUM(F34+H34)</f>
        <v>3038</v>
      </c>
      <c r="J34" s="48" t="s">
        <v>96</v>
      </c>
      <c r="K34" s="77">
        <v>0.68</v>
      </c>
    </row>
    <row r="35" spans="1:11" ht="27.6" x14ac:dyDescent="0.25">
      <c r="A35" s="32" t="s">
        <v>50</v>
      </c>
      <c r="B35" s="10" t="s">
        <v>86</v>
      </c>
      <c r="C35" s="7">
        <v>19</v>
      </c>
      <c r="D35" s="3" t="s">
        <v>8</v>
      </c>
      <c r="E35" s="20">
        <v>1822.32</v>
      </c>
      <c r="F35" s="52">
        <f>SUM(C35*E35)</f>
        <v>34624.080000000002</v>
      </c>
      <c r="G35" s="52">
        <v>234.38</v>
      </c>
      <c r="H35" s="52">
        <f t="shared" si="1"/>
        <v>4453.22</v>
      </c>
      <c r="I35" s="52">
        <f t="shared" si="2"/>
        <v>39077.300000000003</v>
      </c>
      <c r="J35" s="48" t="s">
        <v>80</v>
      </c>
      <c r="K35" s="78">
        <v>786.11702722222208</v>
      </c>
    </row>
    <row r="36" spans="1:11" ht="27.6" x14ac:dyDescent="0.25">
      <c r="A36" s="32" t="s">
        <v>51</v>
      </c>
      <c r="B36" s="10" t="s">
        <v>77</v>
      </c>
      <c r="C36" s="7">
        <v>20</v>
      </c>
      <c r="D36" s="3" t="s">
        <v>54</v>
      </c>
      <c r="E36" s="52">
        <v>550</v>
      </c>
      <c r="F36" s="52">
        <f>PRODUCT(C36,E36)</f>
        <v>11000</v>
      </c>
      <c r="G36" s="52">
        <v>150</v>
      </c>
      <c r="H36" s="52">
        <f>PRODUCT(G36,C36)</f>
        <v>3000</v>
      </c>
      <c r="I36" s="52">
        <f t="shared" si="2"/>
        <v>14000</v>
      </c>
      <c r="J36" s="73">
        <v>10807</v>
      </c>
      <c r="K36" s="77">
        <v>282.64999999999998</v>
      </c>
    </row>
    <row r="37" spans="1:11" ht="13.8" x14ac:dyDescent="0.25">
      <c r="A37" s="32" t="s">
        <v>61</v>
      </c>
      <c r="B37" s="10" t="s">
        <v>88</v>
      </c>
      <c r="C37" s="5">
        <v>8</v>
      </c>
      <c r="D37" s="6" t="s">
        <v>8</v>
      </c>
      <c r="E37" s="20">
        <v>2750</v>
      </c>
      <c r="F37" s="52">
        <f t="shared" si="0"/>
        <v>22000</v>
      </c>
      <c r="G37" s="52">
        <v>449.66</v>
      </c>
      <c r="H37" s="52">
        <f t="shared" si="1"/>
        <v>3597.28</v>
      </c>
      <c r="I37" s="52">
        <f t="shared" si="2"/>
        <v>25597.279999999999</v>
      </c>
      <c r="J37" s="73" t="s">
        <v>81</v>
      </c>
      <c r="K37" s="78">
        <v>1508.1414350000002</v>
      </c>
    </row>
    <row r="38" spans="1:11" ht="14.1" customHeight="1" thickBot="1" x14ac:dyDescent="0.3">
      <c r="A38" s="14"/>
      <c r="B38" s="15" t="s">
        <v>7</v>
      </c>
      <c r="C38" s="16"/>
      <c r="D38" s="16"/>
      <c r="E38" s="17"/>
      <c r="F38" s="30">
        <f>SUM(F31:F37)</f>
        <v>269037.4412</v>
      </c>
      <c r="G38" s="29"/>
      <c r="H38" s="30">
        <f>SUM(H31:H37)</f>
        <v>54447.08</v>
      </c>
      <c r="I38" s="30">
        <f>SUM(I31:I37)</f>
        <v>323484.52119999996</v>
      </c>
      <c r="J38" s="74"/>
      <c r="K38" s="75"/>
    </row>
    <row r="39" spans="1:11" ht="14.1" customHeight="1" thickBot="1" x14ac:dyDescent="0.3">
      <c r="A39" s="42"/>
      <c r="B39" s="43" t="s">
        <v>9</v>
      </c>
      <c r="C39" s="44"/>
      <c r="D39" s="44"/>
      <c r="E39" s="45"/>
      <c r="F39" s="49">
        <f>F14+F18+F24+F29+F38</f>
        <v>498105.10269999999</v>
      </c>
      <c r="G39" s="50"/>
      <c r="H39" s="49">
        <f>H14+H18+H24+H29+H38</f>
        <v>123421.0897</v>
      </c>
      <c r="I39" s="49">
        <f>I14+I18+I24+I29+I38</f>
        <v>621526.20239999995</v>
      </c>
      <c r="J39" s="18"/>
      <c r="K39" s="19"/>
    </row>
    <row r="40" spans="1:11" ht="13.8" x14ac:dyDescent="0.25">
      <c r="B40" s="46"/>
    </row>
    <row r="41" spans="1:11" ht="13.8" x14ac:dyDescent="0.25">
      <c r="B41" s="47" t="s">
        <v>91</v>
      </c>
      <c r="I41" s="62"/>
    </row>
    <row r="42" spans="1:11" ht="13.8" x14ac:dyDescent="0.25">
      <c r="B42" s="47" t="s">
        <v>93</v>
      </c>
      <c r="I42" s="62"/>
    </row>
    <row r="43" spans="1:11" ht="13.8" x14ac:dyDescent="0.25">
      <c r="B43" s="47"/>
      <c r="I43" s="62"/>
    </row>
    <row r="44" spans="1:11" ht="15" x14ac:dyDescent="0.25">
      <c r="B44" s="86" t="s">
        <v>92</v>
      </c>
      <c r="C44" s="86"/>
      <c r="D44" s="86"/>
      <c r="E44" s="86"/>
      <c r="H44" s="62"/>
      <c r="I44" s="62"/>
    </row>
    <row r="45" spans="1:11" ht="15" x14ac:dyDescent="0.25">
      <c r="B45" s="85"/>
      <c r="H45" s="62"/>
      <c r="I45" s="76"/>
    </row>
    <row r="46" spans="1:11" ht="15" x14ac:dyDescent="0.25">
      <c r="B46" s="87" t="s">
        <v>76</v>
      </c>
      <c r="C46" s="87"/>
      <c r="I46" s="62"/>
    </row>
    <row r="47" spans="1:11" ht="15" x14ac:dyDescent="0.25">
      <c r="B47" s="86" t="s">
        <v>72</v>
      </c>
      <c r="C47" s="86"/>
    </row>
    <row r="48" spans="1:11" ht="15" x14ac:dyDescent="0.25">
      <c r="B48" s="86" t="s">
        <v>73</v>
      </c>
      <c r="C48" s="86"/>
    </row>
    <row r="49" spans="2:3" ht="15" x14ac:dyDescent="0.25">
      <c r="B49" s="86" t="s">
        <v>74</v>
      </c>
      <c r="C49" s="86"/>
    </row>
  </sheetData>
  <mergeCells count="19">
    <mergeCell ref="A5:K5"/>
    <mergeCell ref="I7:I8"/>
    <mergeCell ref="E7:F7"/>
    <mergeCell ref="G7:H7"/>
    <mergeCell ref="A2:K2"/>
    <mergeCell ref="A3:K3"/>
    <mergeCell ref="A4:K4"/>
    <mergeCell ref="A6:K6"/>
    <mergeCell ref="J7:J8"/>
    <mergeCell ref="K7:K8"/>
    <mergeCell ref="B48:C48"/>
    <mergeCell ref="B49:C49"/>
    <mergeCell ref="B46:C46"/>
    <mergeCell ref="A7:A8"/>
    <mergeCell ref="B7:B8"/>
    <mergeCell ref="C7:C8"/>
    <mergeCell ref="B44:E44"/>
    <mergeCell ref="B47:C47"/>
    <mergeCell ref="D7:D8"/>
  </mergeCells>
  <phoneticPr fontId="2" type="noConversion"/>
  <pageMargins left="0.39370078740157483" right="0.39370078740157483" top="0.59055118110236227" bottom="0.39370078740157483" header="0.31496062992125984" footer="0.31496062992125984"/>
  <pageSetup paperSize="9" scale="85" orientation="landscape" r:id="rId1"/>
  <headerFooter alignWithMargins="0"/>
  <ignoredErrors>
    <ignoredError sqref="H36 F36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Marcia Flores</cp:lastModifiedBy>
  <cp:lastPrinted>2025-10-22T22:58:41Z</cp:lastPrinted>
  <dcterms:created xsi:type="dcterms:W3CDTF">2004-03-03T01:33:17Z</dcterms:created>
  <dcterms:modified xsi:type="dcterms:W3CDTF">2026-11-03T14:23:09Z</dcterms:modified>
</cp:coreProperties>
</file>