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etor Licitação\Compartilhada 2026\820  Creche Patronato\"/>
    </mc:Choice>
  </mc:AlternateContent>
  <xr:revisionPtr revIDLastSave="0" documentId="8_{5C3D3ECF-10B6-48B8-B372-B2F5D1BFFE5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-PLE" sheetId="1" r:id="rId1"/>
    <sheet name="CFF - PL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64" i="1" l="1"/>
  <c r="S577" i="1" s="1"/>
  <c r="F564" i="1"/>
  <c r="K562" i="1"/>
  <c r="S562" i="1" s="1"/>
  <c r="L562" i="1" s="1"/>
  <c r="L561" i="1" s="1"/>
  <c r="F562" i="1"/>
  <c r="S560" i="1"/>
  <c r="L560" i="1" s="1"/>
  <c r="K560" i="1"/>
  <c r="F560" i="1"/>
  <c r="S559" i="1"/>
  <c r="L559" i="1" s="1"/>
  <c r="K559" i="1"/>
  <c r="F559" i="1"/>
  <c r="S558" i="1"/>
  <c r="L558" i="1" s="1"/>
  <c r="K558" i="1"/>
  <c r="F558" i="1"/>
  <c r="S557" i="1"/>
  <c r="L557" i="1" s="1"/>
  <c r="K557" i="1"/>
  <c r="F557" i="1"/>
  <c r="S556" i="1"/>
  <c r="L556" i="1" s="1"/>
  <c r="K556" i="1"/>
  <c r="F556" i="1"/>
  <c r="S555" i="1"/>
  <c r="L555" i="1" s="1"/>
  <c r="K555" i="1"/>
  <c r="F555" i="1"/>
  <c r="K554" i="1"/>
  <c r="S554" i="1" s="1"/>
  <c r="L554" i="1" s="1"/>
  <c r="F554" i="1"/>
  <c r="K553" i="1"/>
  <c r="S553" i="1" s="1"/>
  <c r="L553" i="1" s="1"/>
  <c r="F553" i="1"/>
  <c r="K552" i="1"/>
  <c r="S552" i="1" s="1"/>
  <c r="L552" i="1" s="1"/>
  <c r="F552" i="1"/>
  <c r="K550" i="1"/>
  <c r="S550" i="1" s="1"/>
  <c r="L550" i="1" s="1"/>
  <c r="F550" i="1"/>
  <c r="K549" i="1"/>
  <c r="S549" i="1" s="1"/>
  <c r="L549" i="1" s="1"/>
  <c r="F549" i="1"/>
  <c r="K548" i="1"/>
  <c r="S548" i="1" s="1"/>
  <c r="L548" i="1" s="1"/>
  <c r="F548" i="1"/>
  <c r="K547" i="1"/>
  <c r="S547" i="1" s="1"/>
  <c r="L547" i="1" s="1"/>
  <c r="F547" i="1"/>
  <c r="K546" i="1"/>
  <c r="S546" i="1" s="1"/>
  <c r="L546" i="1" s="1"/>
  <c r="F546" i="1"/>
  <c r="K545" i="1"/>
  <c r="S545" i="1" s="1"/>
  <c r="L545" i="1" s="1"/>
  <c r="F545" i="1"/>
  <c r="K544" i="1"/>
  <c r="S544" i="1" s="1"/>
  <c r="L544" i="1" s="1"/>
  <c r="F544" i="1"/>
  <c r="K543" i="1"/>
  <c r="S543" i="1" s="1"/>
  <c r="L543" i="1" s="1"/>
  <c r="F543" i="1"/>
  <c r="K542" i="1"/>
  <c r="S542" i="1" s="1"/>
  <c r="L542" i="1" s="1"/>
  <c r="F542" i="1"/>
  <c r="K541" i="1"/>
  <c r="S541" i="1" s="1"/>
  <c r="L541" i="1" s="1"/>
  <c r="F541" i="1"/>
  <c r="K540" i="1"/>
  <c r="S540" i="1" s="1"/>
  <c r="L540" i="1" s="1"/>
  <c r="F540" i="1"/>
  <c r="K539" i="1"/>
  <c r="S539" i="1" s="1"/>
  <c r="L539" i="1" s="1"/>
  <c r="F539" i="1"/>
  <c r="K538" i="1"/>
  <c r="S538" i="1" s="1"/>
  <c r="L538" i="1" s="1"/>
  <c r="F538" i="1"/>
  <c r="K537" i="1"/>
  <c r="S537" i="1" s="1"/>
  <c r="L537" i="1" s="1"/>
  <c r="F537" i="1"/>
  <c r="K536" i="1"/>
  <c r="S536" i="1" s="1"/>
  <c r="L536" i="1" s="1"/>
  <c r="L535" i="1" s="1"/>
  <c r="F536" i="1"/>
  <c r="K534" i="1"/>
  <c r="S534" i="1" s="1"/>
  <c r="L534" i="1" s="1"/>
  <c r="F534" i="1"/>
  <c r="K533" i="1"/>
  <c r="S533" i="1" s="1"/>
  <c r="L533" i="1" s="1"/>
  <c r="F533" i="1"/>
  <c r="S531" i="1"/>
  <c r="L531" i="1" s="1"/>
  <c r="K531" i="1"/>
  <c r="F531" i="1"/>
  <c r="S530" i="1"/>
  <c r="L530" i="1" s="1"/>
  <c r="L529" i="1" s="1"/>
  <c r="K530" i="1"/>
  <c r="F530" i="1"/>
  <c r="K528" i="1"/>
  <c r="S528" i="1" s="1"/>
  <c r="L528" i="1" s="1"/>
  <c r="F528" i="1"/>
  <c r="K527" i="1"/>
  <c r="S527" i="1" s="1"/>
  <c r="L527" i="1" s="1"/>
  <c r="F527" i="1"/>
  <c r="K526" i="1"/>
  <c r="S526" i="1" s="1"/>
  <c r="L526" i="1" s="1"/>
  <c r="F526" i="1"/>
  <c r="K525" i="1"/>
  <c r="S525" i="1" s="1"/>
  <c r="L525" i="1" s="1"/>
  <c r="F525" i="1"/>
  <c r="K524" i="1"/>
  <c r="S524" i="1" s="1"/>
  <c r="L524" i="1" s="1"/>
  <c r="F524" i="1"/>
  <c r="K523" i="1"/>
  <c r="S523" i="1" s="1"/>
  <c r="L523" i="1" s="1"/>
  <c r="F523" i="1"/>
  <c r="K521" i="1"/>
  <c r="S521" i="1" s="1"/>
  <c r="L521" i="1" s="1"/>
  <c r="F521" i="1"/>
  <c r="K520" i="1"/>
  <c r="S520" i="1" s="1"/>
  <c r="L520" i="1" s="1"/>
  <c r="F520" i="1"/>
  <c r="K519" i="1"/>
  <c r="S519" i="1" s="1"/>
  <c r="L519" i="1" s="1"/>
  <c r="L518" i="1" s="1"/>
  <c r="F519" i="1"/>
  <c r="S517" i="1"/>
  <c r="L517" i="1"/>
  <c r="K517" i="1"/>
  <c r="F517" i="1"/>
  <c r="K516" i="1"/>
  <c r="S516" i="1" s="1"/>
  <c r="L516" i="1" s="1"/>
  <c r="L515" i="1" s="1"/>
  <c r="F516" i="1"/>
  <c r="S514" i="1"/>
  <c r="L514" i="1" s="1"/>
  <c r="K514" i="1"/>
  <c r="F514" i="1"/>
  <c r="S513" i="1"/>
  <c r="L513" i="1" s="1"/>
  <c r="K513" i="1"/>
  <c r="F513" i="1"/>
  <c r="S512" i="1"/>
  <c r="L512" i="1" s="1"/>
  <c r="K512" i="1"/>
  <c r="F512" i="1"/>
  <c r="S511" i="1"/>
  <c r="L511" i="1" s="1"/>
  <c r="K511" i="1"/>
  <c r="F511" i="1"/>
  <c r="S510" i="1"/>
  <c r="L510" i="1" s="1"/>
  <c r="K510" i="1"/>
  <c r="F510" i="1"/>
  <c r="S509" i="1"/>
  <c r="L509" i="1" s="1"/>
  <c r="K509" i="1"/>
  <c r="F509" i="1"/>
  <c r="S508" i="1"/>
  <c r="L508" i="1" s="1"/>
  <c r="K508" i="1"/>
  <c r="F508" i="1"/>
  <c r="K506" i="1"/>
  <c r="S506" i="1" s="1"/>
  <c r="L506" i="1" s="1"/>
  <c r="F506" i="1"/>
  <c r="K505" i="1"/>
  <c r="S505" i="1" s="1"/>
  <c r="L505" i="1" s="1"/>
  <c r="F505" i="1"/>
  <c r="K504" i="1"/>
  <c r="S504" i="1" s="1"/>
  <c r="L504" i="1" s="1"/>
  <c r="F504" i="1"/>
  <c r="K503" i="1"/>
  <c r="S503" i="1" s="1"/>
  <c r="L503" i="1" s="1"/>
  <c r="L502" i="1" s="1"/>
  <c r="F503" i="1"/>
  <c r="K501" i="1"/>
  <c r="S501" i="1" s="1"/>
  <c r="L501" i="1" s="1"/>
  <c r="F501" i="1"/>
  <c r="K500" i="1"/>
  <c r="S500" i="1" s="1"/>
  <c r="L500" i="1" s="1"/>
  <c r="F500" i="1"/>
  <c r="K499" i="1"/>
  <c r="S499" i="1" s="1"/>
  <c r="L499" i="1" s="1"/>
  <c r="F499" i="1"/>
  <c r="K498" i="1"/>
  <c r="S498" i="1" s="1"/>
  <c r="L498" i="1" s="1"/>
  <c r="F498" i="1"/>
  <c r="K497" i="1"/>
  <c r="S497" i="1" s="1"/>
  <c r="L497" i="1" s="1"/>
  <c r="F497" i="1"/>
  <c r="L495" i="1"/>
  <c r="K495" i="1"/>
  <c r="S495" i="1" s="1"/>
  <c r="F495" i="1"/>
  <c r="L494" i="1"/>
  <c r="K494" i="1"/>
  <c r="S494" i="1" s="1"/>
  <c r="F494" i="1"/>
  <c r="K493" i="1"/>
  <c r="S493" i="1" s="1"/>
  <c r="L493" i="1" s="1"/>
  <c r="F493" i="1"/>
  <c r="K492" i="1"/>
  <c r="S492" i="1" s="1"/>
  <c r="L492" i="1" s="1"/>
  <c r="F492" i="1"/>
  <c r="L491" i="1"/>
  <c r="K491" i="1"/>
  <c r="S491" i="1" s="1"/>
  <c r="F491" i="1"/>
  <c r="L490" i="1"/>
  <c r="K490" i="1"/>
  <c r="S490" i="1" s="1"/>
  <c r="F490" i="1"/>
  <c r="K489" i="1"/>
  <c r="S489" i="1" s="1"/>
  <c r="L489" i="1" s="1"/>
  <c r="F489" i="1"/>
  <c r="K488" i="1"/>
  <c r="S488" i="1" s="1"/>
  <c r="L488" i="1" s="1"/>
  <c r="F488" i="1"/>
  <c r="L487" i="1"/>
  <c r="K487" i="1"/>
  <c r="S487" i="1" s="1"/>
  <c r="F487" i="1"/>
  <c r="L486" i="1"/>
  <c r="K486" i="1"/>
  <c r="S486" i="1" s="1"/>
  <c r="F486" i="1"/>
  <c r="K485" i="1"/>
  <c r="S485" i="1" s="1"/>
  <c r="L485" i="1" s="1"/>
  <c r="F485" i="1"/>
  <c r="K484" i="1"/>
  <c r="S484" i="1" s="1"/>
  <c r="L484" i="1" s="1"/>
  <c r="F484" i="1"/>
  <c r="L483" i="1"/>
  <c r="K483" i="1"/>
  <c r="S483" i="1" s="1"/>
  <c r="F483" i="1"/>
  <c r="L482" i="1"/>
  <c r="K482" i="1"/>
  <c r="S482" i="1" s="1"/>
  <c r="F482" i="1"/>
  <c r="S480" i="1"/>
  <c r="L480" i="1" s="1"/>
  <c r="K480" i="1"/>
  <c r="F480" i="1"/>
  <c r="S479" i="1"/>
  <c r="L479" i="1" s="1"/>
  <c r="K479" i="1"/>
  <c r="F479" i="1"/>
  <c r="L478" i="1"/>
  <c r="S477" i="1"/>
  <c r="L477" i="1" s="1"/>
  <c r="K477" i="1"/>
  <c r="F477" i="1"/>
  <c r="S476" i="1"/>
  <c r="L476" i="1" s="1"/>
  <c r="K476" i="1"/>
  <c r="F476" i="1"/>
  <c r="S475" i="1"/>
  <c r="L475" i="1" s="1"/>
  <c r="K475" i="1"/>
  <c r="F475" i="1"/>
  <c r="S474" i="1"/>
  <c r="L474" i="1" s="1"/>
  <c r="K474" i="1"/>
  <c r="F474" i="1"/>
  <c r="S473" i="1"/>
  <c r="L473" i="1" s="1"/>
  <c r="K473" i="1"/>
  <c r="F473" i="1"/>
  <c r="S472" i="1"/>
  <c r="L472" i="1" s="1"/>
  <c r="K472" i="1"/>
  <c r="F472" i="1"/>
  <c r="K471" i="1"/>
  <c r="S471" i="1" s="1"/>
  <c r="L471" i="1" s="1"/>
  <c r="F471" i="1"/>
  <c r="K470" i="1"/>
  <c r="S470" i="1" s="1"/>
  <c r="L470" i="1" s="1"/>
  <c r="F470" i="1"/>
  <c r="K469" i="1"/>
  <c r="S469" i="1" s="1"/>
  <c r="L469" i="1" s="1"/>
  <c r="L468" i="1" s="1"/>
  <c r="F469" i="1"/>
  <c r="K467" i="1"/>
  <c r="S467" i="1" s="1"/>
  <c r="L467" i="1" s="1"/>
  <c r="F467" i="1"/>
  <c r="K466" i="1"/>
  <c r="S466" i="1" s="1"/>
  <c r="L466" i="1" s="1"/>
  <c r="F466" i="1"/>
  <c r="K465" i="1"/>
  <c r="S465" i="1" s="1"/>
  <c r="L465" i="1" s="1"/>
  <c r="F465" i="1"/>
  <c r="K464" i="1"/>
  <c r="S464" i="1" s="1"/>
  <c r="L464" i="1" s="1"/>
  <c r="F464" i="1"/>
  <c r="K463" i="1"/>
  <c r="S463" i="1" s="1"/>
  <c r="L463" i="1" s="1"/>
  <c r="F463" i="1"/>
  <c r="K462" i="1"/>
  <c r="S462" i="1" s="1"/>
  <c r="L462" i="1" s="1"/>
  <c r="F462" i="1"/>
  <c r="K461" i="1"/>
  <c r="S461" i="1" s="1"/>
  <c r="L461" i="1" s="1"/>
  <c r="F461" i="1"/>
  <c r="K460" i="1"/>
  <c r="S460" i="1" s="1"/>
  <c r="L460" i="1" s="1"/>
  <c r="F460" i="1"/>
  <c r="K459" i="1"/>
  <c r="S459" i="1" s="1"/>
  <c r="L459" i="1" s="1"/>
  <c r="F459" i="1"/>
  <c r="L457" i="1"/>
  <c r="K457" i="1"/>
  <c r="S457" i="1" s="1"/>
  <c r="F457" i="1"/>
  <c r="K456" i="1"/>
  <c r="S456" i="1" s="1"/>
  <c r="L456" i="1" s="1"/>
  <c r="F456" i="1"/>
  <c r="K455" i="1"/>
  <c r="S455" i="1" s="1"/>
  <c r="L455" i="1" s="1"/>
  <c r="F455" i="1"/>
  <c r="L454" i="1"/>
  <c r="K454" i="1"/>
  <c r="S454" i="1" s="1"/>
  <c r="F454" i="1"/>
  <c r="L453" i="1"/>
  <c r="K453" i="1"/>
  <c r="S453" i="1" s="1"/>
  <c r="F453" i="1"/>
  <c r="K452" i="1"/>
  <c r="S452" i="1" s="1"/>
  <c r="L452" i="1" s="1"/>
  <c r="F452" i="1"/>
  <c r="K451" i="1"/>
  <c r="S451" i="1" s="1"/>
  <c r="L451" i="1" s="1"/>
  <c r="F451" i="1"/>
  <c r="L450" i="1"/>
  <c r="K450" i="1"/>
  <c r="S450" i="1" s="1"/>
  <c r="F450" i="1"/>
  <c r="L449" i="1"/>
  <c r="K449" i="1"/>
  <c r="S449" i="1" s="1"/>
  <c r="F449" i="1"/>
  <c r="K448" i="1"/>
  <c r="S448" i="1" s="1"/>
  <c r="L448" i="1" s="1"/>
  <c r="F448" i="1"/>
  <c r="K447" i="1"/>
  <c r="S447" i="1" s="1"/>
  <c r="L447" i="1" s="1"/>
  <c r="F447" i="1"/>
  <c r="L446" i="1"/>
  <c r="K446" i="1"/>
  <c r="S446" i="1" s="1"/>
  <c r="F446" i="1"/>
  <c r="L445" i="1"/>
  <c r="K445" i="1"/>
  <c r="S445" i="1" s="1"/>
  <c r="F445" i="1"/>
  <c r="K444" i="1"/>
  <c r="S444" i="1" s="1"/>
  <c r="L444" i="1" s="1"/>
  <c r="F444" i="1"/>
  <c r="K443" i="1"/>
  <c r="S443" i="1" s="1"/>
  <c r="L443" i="1" s="1"/>
  <c r="F443" i="1"/>
  <c r="S441" i="1"/>
  <c r="L441" i="1" s="1"/>
  <c r="K441" i="1"/>
  <c r="F441" i="1"/>
  <c r="S440" i="1"/>
  <c r="L440" i="1" s="1"/>
  <c r="L437" i="1" s="1"/>
  <c r="K440" i="1"/>
  <c r="F440" i="1"/>
  <c r="S439" i="1"/>
  <c r="L439" i="1" s="1"/>
  <c r="K439" i="1"/>
  <c r="F439" i="1"/>
  <c r="S438" i="1"/>
  <c r="L438" i="1" s="1"/>
  <c r="K438" i="1"/>
  <c r="F438" i="1"/>
  <c r="S436" i="1"/>
  <c r="L436" i="1" s="1"/>
  <c r="K436" i="1"/>
  <c r="F436" i="1"/>
  <c r="S435" i="1"/>
  <c r="L435" i="1" s="1"/>
  <c r="K435" i="1"/>
  <c r="F435" i="1"/>
  <c r="S434" i="1"/>
  <c r="L434" i="1" s="1"/>
  <c r="L433" i="1" s="1"/>
  <c r="K434" i="1"/>
  <c r="F434" i="1"/>
  <c r="K432" i="1"/>
  <c r="S432" i="1" s="1"/>
  <c r="L432" i="1" s="1"/>
  <c r="F432" i="1"/>
  <c r="K431" i="1"/>
  <c r="S431" i="1" s="1"/>
  <c r="L431" i="1" s="1"/>
  <c r="F431" i="1"/>
  <c r="K430" i="1"/>
  <c r="S430" i="1" s="1"/>
  <c r="L430" i="1" s="1"/>
  <c r="F430" i="1"/>
  <c r="K429" i="1"/>
  <c r="S429" i="1" s="1"/>
  <c r="L429" i="1" s="1"/>
  <c r="F429" i="1"/>
  <c r="K428" i="1"/>
  <c r="S428" i="1" s="1"/>
  <c r="L428" i="1" s="1"/>
  <c r="F428" i="1"/>
  <c r="L426" i="1"/>
  <c r="K426" i="1"/>
  <c r="S426" i="1" s="1"/>
  <c r="F426" i="1"/>
  <c r="L425" i="1"/>
  <c r="K425" i="1"/>
  <c r="S425" i="1" s="1"/>
  <c r="F425" i="1"/>
  <c r="K424" i="1"/>
  <c r="S424" i="1" s="1"/>
  <c r="L424" i="1" s="1"/>
  <c r="F424" i="1"/>
  <c r="K423" i="1"/>
  <c r="S423" i="1" s="1"/>
  <c r="L423" i="1" s="1"/>
  <c r="F423" i="1"/>
  <c r="L422" i="1"/>
  <c r="K422" i="1"/>
  <c r="S422" i="1" s="1"/>
  <c r="F422" i="1"/>
  <c r="K421" i="1"/>
  <c r="S421" i="1" s="1"/>
  <c r="L421" i="1" s="1"/>
  <c r="F421" i="1"/>
  <c r="L420" i="1"/>
  <c r="K420" i="1"/>
  <c r="S420" i="1" s="1"/>
  <c r="F420" i="1"/>
  <c r="L419" i="1"/>
  <c r="K419" i="1"/>
  <c r="S419" i="1" s="1"/>
  <c r="F419" i="1"/>
  <c r="S417" i="1"/>
  <c r="L417" i="1"/>
  <c r="K417" i="1"/>
  <c r="F417" i="1"/>
  <c r="S416" i="1"/>
  <c r="L416" i="1"/>
  <c r="L415" i="1" s="1"/>
  <c r="K416" i="1"/>
  <c r="F416" i="1"/>
  <c r="S414" i="1"/>
  <c r="L414" i="1" s="1"/>
  <c r="K414" i="1"/>
  <c r="F414" i="1"/>
  <c r="K413" i="1"/>
  <c r="S413" i="1" s="1"/>
  <c r="L413" i="1" s="1"/>
  <c r="L412" i="1" s="1"/>
  <c r="F413" i="1"/>
  <c r="K411" i="1"/>
  <c r="S411" i="1" s="1"/>
  <c r="L411" i="1" s="1"/>
  <c r="F411" i="1"/>
  <c r="L410" i="1"/>
  <c r="K410" i="1"/>
  <c r="S410" i="1" s="1"/>
  <c r="F410" i="1"/>
  <c r="L409" i="1"/>
  <c r="K409" i="1"/>
  <c r="S409" i="1" s="1"/>
  <c r="F409" i="1"/>
  <c r="L408" i="1"/>
  <c r="K408" i="1"/>
  <c r="S408" i="1" s="1"/>
  <c r="F408" i="1"/>
  <c r="K407" i="1"/>
  <c r="S407" i="1" s="1"/>
  <c r="L407" i="1" s="1"/>
  <c r="F407" i="1"/>
  <c r="L406" i="1"/>
  <c r="K406" i="1"/>
  <c r="S406" i="1" s="1"/>
  <c r="F406" i="1"/>
  <c r="L405" i="1"/>
  <c r="K405" i="1"/>
  <c r="S405" i="1" s="1"/>
  <c r="F405" i="1"/>
  <c r="K404" i="1"/>
  <c r="S404" i="1" s="1"/>
  <c r="L404" i="1" s="1"/>
  <c r="F404" i="1"/>
  <c r="K403" i="1"/>
  <c r="S403" i="1" s="1"/>
  <c r="L403" i="1" s="1"/>
  <c r="F403" i="1"/>
  <c r="L402" i="1"/>
  <c r="K402" i="1"/>
  <c r="S402" i="1" s="1"/>
  <c r="F402" i="1"/>
  <c r="L401" i="1"/>
  <c r="K401" i="1"/>
  <c r="S401" i="1" s="1"/>
  <c r="F401" i="1"/>
  <c r="K400" i="1"/>
  <c r="S400" i="1" s="1"/>
  <c r="L400" i="1" s="1"/>
  <c r="F400" i="1"/>
  <c r="K399" i="1"/>
  <c r="S399" i="1" s="1"/>
  <c r="L399" i="1" s="1"/>
  <c r="F399" i="1"/>
  <c r="S397" i="1"/>
  <c r="L397" i="1" s="1"/>
  <c r="K397" i="1"/>
  <c r="F397" i="1"/>
  <c r="S396" i="1"/>
  <c r="L396" i="1" s="1"/>
  <c r="K396" i="1"/>
  <c r="F396" i="1"/>
  <c r="S395" i="1"/>
  <c r="L395" i="1" s="1"/>
  <c r="K395" i="1"/>
  <c r="F395" i="1"/>
  <c r="S394" i="1"/>
  <c r="L394" i="1" s="1"/>
  <c r="K394" i="1"/>
  <c r="F394" i="1"/>
  <c r="S393" i="1"/>
  <c r="L393" i="1" s="1"/>
  <c r="K393" i="1"/>
  <c r="F393" i="1"/>
  <c r="S392" i="1"/>
  <c r="L392" i="1" s="1"/>
  <c r="K392" i="1"/>
  <c r="F392" i="1"/>
  <c r="S391" i="1"/>
  <c r="L391" i="1" s="1"/>
  <c r="K391" i="1"/>
  <c r="F391" i="1"/>
  <c r="S390" i="1"/>
  <c r="L390" i="1" s="1"/>
  <c r="K390" i="1"/>
  <c r="F390" i="1"/>
  <c r="S389" i="1"/>
  <c r="L389" i="1" s="1"/>
  <c r="K389" i="1"/>
  <c r="F389" i="1"/>
  <c r="S388" i="1"/>
  <c r="L388" i="1" s="1"/>
  <c r="K388" i="1"/>
  <c r="F388" i="1"/>
  <c r="S387" i="1"/>
  <c r="L387" i="1" s="1"/>
  <c r="K387" i="1"/>
  <c r="F387" i="1"/>
  <c r="S386" i="1"/>
  <c r="L386" i="1" s="1"/>
  <c r="K386" i="1"/>
  <c r="F386" i="1"/>
  <c r="S385" i="1"/>
  <c r="L385" i="1" s="1"/>
  <c r="K385" i="1"/>
  <c r="F385" i="1"/>
  <c r="S384" i="1"/>
  <c r="L384" i="1" s="1"/>
  <c r="K384" i="1"/>
  <c r="F384" i="1"/>
  <c r="S383" i="1"/>
  <c r="L383" i="1" s="1"/>
  <c r="K383" i="1"/>
  <c r="F383" i="1"/>
  <c r="S382" i="1"/>
  <c r="L382" i="1" s="1"/>
  <c r="K382" i="1"/>
  <c r="F382" i="1"/>
  <c r="S381" i="1"/>
  <c r="L381" i="1" s="1"/>
  <c r="K381" i="1"/>
  <c r="F381" i="1"/>
  <c r="S380" i="1"/>
  <c r="L380" i="1" s="1"/>
  <c r="K380" i="1"/>
  <c r="F380" i="1"/>
  <c r="S379" i="1"/>
  <c r="L379" i="1" s="1"/>
  <c r="K379" i="1"/>
  <c r="F379" i="1"/>
  <c r="S378" i="1"/>
  <c r="L378" i="1" s="1"/>
  <c r="K378" i="1"/>
  <c r="F378" i="1"/>
  <c r="S377" i="1"/>
  <c r="L377" i="1" s="1"/>
  <c r="K377" i="1"/>
  <c r="F377" i="1"/>
  <c r="S376" i="1"/>
  <c r="L376" i="1" s="1"/>
  <c r="K376" i="1"/>
  <c r="F376" i="1"/>
  <c r="S375" i="1"/>
  <c r="L375" i="1" s="1"/>
  <c r="K375" i="1"/>
  <c r="F375" i="1"/>
  <c r="S374" i="1"/>
  <c r="L374" i="1" s="1"/>
  <c r="K374" i="1"/>
  <c r="F374" i="1"/>
  <c r="S373" i="1"/>
  <c r="L373" i="1" s="1"/>
  <c r="K373" i="1"/>
  <c r="F373" i="1"/>
  <c r="S372" i="1"/>
  <c r="L372" i="1" s="1"/>
  <c r="K372" i="1"/>
  <c r="F372" i="1"/>
  <c r="S371" i="1"/>
  <c r="L371" i="1" s="1"/>
  <c r="K371" i="1"/>
  <c r="F371" i="1"/>
  <c r="S370" i="1"/>
  <c r="L370" i="1" s="1"/>
  <c r="K370" i="1"/>
  <c r="F370" i="1"/>
  <c r="S369" i="1"/>
  <c r="L369" i="1" s="1"/>
  <c r="K369" i="1"/>
  <c r="F369" i="1"/>
  <c r="S368" i="1"/>
  <c r="L368" i="1" s="1"/>
  <c r="K368" i="1"/>
  <c r="F368" i="1"/>
  <c r="S367" i="1"/>
  <c r="L367" i="1" s="1"/>
  <c r="K367" i="1"/>
  <c r="F367" i="1"/>
  <c r="S366" i="1"/>
  <c r="L366" i="1" s="1"/>
  <c r="K366" i="1"/>
  <c r="F366" i="1"/>
  <c r="S365" i="1"/>
  <c r="L365" i="1" s="1"/>
  <c r="K365" i="1"/>
  <c r="F365" i="1"/>
  <c r="S364" i="1"/>
  <c r="L364" i="1" s="1"/>
  <c r="K364" i="1"/>
  <c r="F364" i="1"/>
  <c r="S362" i="1"/>
  <c r="L362" i="1" s="1"/>
  <c r="K362" i="1"/>
  <c r="F362" i="1"/>
  <c r="S361" i="1"/>
  <c r="L361" i="1" s="1"/>
  <c r="K361" i="1"/>
  <c r="F361" i="1"/>
  <c r="S360" i="1"/>
  <c r="L360" i="1" s="1"/>
  <c r="L359" i="1" s="1"/>
  <c r="K360" i="1"/>
  <c r="F360" i="1"/>
  <c r="S358" i="1"/>
  <c r="L358" i="1" s="1"/>
  <c r="K358" i="1"/>
  <c r="F358" i="1"/>
  <c r="S357" i="1"/>
  <c r="L357" i="1" s="1"/>
  <c r="K357" i="1"/>
  <c r="F357" i="1"/>
  <c r="K356" i="1"/>
  <c r="S356" i="1" s="1"/>
  <c r="L356" i="1" s="1"/>
  <c r="F356" i="1"/>
  <c r="K355" i="1"/>
  <c r="S355" i="1" s="1"/>
  <c r="L355" i="1" s="1"/>
  <c r="F355" i="1"/>
  <c r="S354" i="1"/>
  <c r="L354" i="1" s="1"/>
  <c r="K354" i="1"/>
  <c r="F354" i="1"/>
  <c r="S353" i="1"/>
  <c r="L353" i="1" s="1"/>
  <c r="K353" i="1"/>
  <c r="F353" i="1"/>
  <c r="S352" i="1"/>
  <c r="L352" i="1" s="1"/>
  <c r="K352" i="1"/>
  <c r="F352" i="1"/>
  <c r="K351" i="1"/>
  <c r="S351" i="1" s="1"/>
  <c r="L351" i="1" s="1"/>
  <c r="F351" i="1"/>
  <c r="S350" i="1"/>
  <c r="L350" i="1" s="1"/>
  <c r="K350" i="1"/>
  <c r="F350" i="1"/>
  <c r="S349" i="1"/>
  <c r="L349" i="1" s="1"/>
  <c r="K349" i="1"/>
  <c r="F349" i="1"/>
  <c r="K348" i="1"/>
  <c r="S348" i="1" s="1"/>
  <c r="L348" i="1" s="1"/>
  <c r="F348" i="1"/>
  <c r="K347" i="1"/>
  <c r="S347" i="1" s="1"/>
  <c r="L347" i="1" s="1"/>
  <c r="F347" i="1"/>
  <c r="S346" i="1"/>
  <c r="L346" i="1" s="1"/>
  <c r="K346" i="1"/>
  <c r="F346" i="1"/>
  <c r="S345" i="1"/>
  <c r="L345" i="1" s="1"/>
  <c r="K345" i="1"/>
  <c r="F345" i="1"/>
  <c r="K344" i="1"/>
  <c r="S344" i="1" s="1"/>
  <c r="L344" i="1" s="1"/>
  <c r="F344" i="1"/>
  <c r="K343" i="1"/>
  <c r="S343" i="1" s="1"/>
  <c r="L343" i="1" s="1"/>
  <c r="F343" i="1"/>
  <c r="S342" i="1"/>
  <c r="L342" i="1" s="1"/>
  <c r="K342" i="1"/>
  <c r="F342" i="1"/>
  <c r="S341" i="1"/>
  <c r="L341" i="1" s="1"/>
  <c r="K341" i="1"/>
  <c r="F341" i="1"/>
  <c r="K340" i="1"/>
  <c r="S340" i="1" s="1"/>
  <c r="L340" i="1" s="1"/>
  <c r="F340" i="1"/>
  <c r="K339" i="1"/>
  <c r="S339" i="1" s="1"/>
  <c r="L339" i="1" s="1"/>
  <c r="F339" i="1"/>
  <c r="S338" i="1"/>
  <c r="L338" i="1" s="1"/>
  <c r="K338" i="1"/>
  <c r="F338" i="1"/>
  <c r="S337" i="1"/>
  <c r="L337" i="1" s="1"/>
  <c r="K337" i="1"/>
  <c r="F337" i="1"/>
  <c r="S336" i="1"/>
  <c r="L336" i="1" s="1"/>
  <c r="K336" i="1"/>
  <c r="F336" i="1"/>
  <c r="K335" i="1"/>
  <c r="S335" i="1" s="1"/>
  <c r="L335" i="1" s="1"/>
  <c r="F335" i="1"/>
  <c r="S334" i="1"/>
  <c r="L334" i="1" s="1"/>
  <c r="K334" i="1"/>
  <c r="F334" i="1"/>
  <c r="S333" i="1"/>
  <c r="L333" i="1" s="1"/>
  <c r="K333" i="1"/>
  <c r="F333" i="1"/>
  <c r="K332" i="1"/>
  <c r="S332" i="1" s="1"/>
  <c r="L332" i="1" s="1"/>
  <c r="F332" i="1"/>
  <c r="K331" i="1"/>
  <c r="S331" i="1" s="1"/>
  <c r="L331" i="1" s="1"/>
  <c r="F331" i="1"/>
  <c r="S330" i="1"/>
  <c r="L330" i="1" s="1"/>
  <c r="K330" i="1"/>
  <c r="F330" i="1"/>
  <c r="S329" i="1"/>
  <c r="L329" i="1" s="1"/>
  <c r="K329" i="1"/>
  <c r="F329" i="1"/>
  <c r="L327" i="1"/>
  <c r="K327" i="1"/>
  <c r="S327" i="1" s="1"/>
  <c r="F327" i="1"/>
  <c r="K326" i="1"/>
  <c r="S326" i="1" s="1"/>
  <c r="L326" i="1" s="1"/>
  <c r="L325" i="1" s="1"/>
  <c r="F326" i="1"/>
  <c r="K324" i="1"/>
  <c r="S324" i="1" s="1"/>
  <c r="L324" i="1" s="1"/>
  <c r="F324" i="1"/>
  <c r="L323" i="1"/>
  <c r="K323" i="1"/>
  <c r="S323" i="1" s="1"/>
  <c r="F323" i="1"/>
  <c r="K322" i="1"/>
  <c r="S322" i="1" s="1"/>
  <c r="L322" i="1" s="1"/>
  <c r="F322" i="1"/>
  <c r="K321" i="1"/>
  <c r="S321" i="1" s="1"/>
  <c r="L321" i="1" s="1"/>
  <c r="F321" i="1"/>
  <c r="K320" i="1"/>
  <c r="S320" i="1" s="1"/>
  <c r="L320" i="1" s="1"/>
  <c r="F320" i="1"/>
  <c r="L319" i="1"/>
  <c r="K319" i="1"/>
  <c r="S319" i="1" s="1"/>
  <c r="F319" i="1"/>
  <c r="S317" i="1"/>
  <c r="L317" i="1"/>
  <c r="L316" i="1" s="1"/>
  <c r="K317" i="1"/>
  <c r="F317" i="1"/>
  <c r="S315" i="1"/>
  <c r="L315" i="1" s="1"/>
  <c r="K315" i="1"/>
  <c r="F315" i="1"/>
  <c r="K314" i="1"/>
  <c r="S314" i="1" s="1"/>
  <c r="L314" i="1" s="1"/>
  <c r="F314" i="1"/>
  <c r="K313" i="1"/>
  <c r="S313" i="1" s="1"/>
  <c r="L313" i="1" s="1"/>
  <c r="F313" i="1"/>
  <c r="S312" i="1"/>
  <c r="L312" i="1" s="1"/>
  <c r="K312" i="1"/>
  <c r="F312" i="1"/>
  <c r="S311" i="1"/>
  <c r="L311" i="1" s="1"/>
  <c r="K311" i="1"/>
  <c r="F311" i="1"/>
  <c r="K310" i="1"/>
  <c r="S310" i="1" s="1"/>
  <c r="L310" i="1" s="1"/>
  <c r="F310" i="1"/>
  <c r="K308" i="1"/>
  <c r="S308" i="1" s="1"/>
  <c r="L308" i="1" s="1"/>
  <c r="F308" i="1"/>
  <c r="K307" i="1"/>
  <c r="S307" i="1" s="1"/>
  <c r="L307" i="1" s="1"/>
  <c r="F307" i="1"/>
  <c r="L306" i="1"/>
  <c r="K306" i="1"/>
  <c r="S306" i="1" s="1"/>
  <c r="F306" i="1"/>
  <c r="L305" i="1"/>
  <c r="K305" i="1"/>
  <c r="S305" i="1" s="1"/>
  <c r="F305" i="1"/>
  <c r="L304" i="1"/>
  <c r="K304" i="1"/>
  <c r="S304" i="1" s="1"/>
  <c r="F304" i="1"/>
  <c r="K303" i="1"/>
  <c r="S303" i="1" s="1"/>
  <c r="L303" i="1" s="1"/>
  <c r="F303" i="1"/>
  <c r="L302" i="1"/>
  <c r="K302" i="1"/>
  <c r="S302" i="1" s="1"/>
  <c r="F302" i="1"/>
  <c r="L301" i="1"/>
  <c r="K301" i="1"/>
  <c r="S301" i="1" s="1"/>
  <c r="F301" i="1"/>
  <c r="K300" i="1"/>
  <c r="S300" i="1" s="1"/>
  <c r="L300" i="1" s="1"/>
  <c r="F300" i="1"/>
  <c r="K299" i="1"/>
  <c r="S299" i="1" s="1"/>
  <c r="L299" i="1" s="1"/>
  <c r="F299" i="1"/>
  <c r="L298" i="1"/>
  <c r="K298" i="1"/>
  <c r="S298" i="1" s="1"/>
  <c r="F298" i="1"/>
  <c r="L297" i="1"/>
  <c r="K297" i="1"/>
  <c r="S297" i="1" s="1"/>
  <c r="F297" i="1"/>
  <c r="K296" i="1"/>
  <c r="S296" i="1" s="1"/>
  <c r="L296" i="1" s="1"/>
  <c r="F296" i="1"/>
  <c r="K295" i="1"/>
  <c r="S295" i="1" s="1"/>
  <c r="L295" i="1" s="1"/>
  <c r="F295" i="1"/>
  <c r="L294" i="1"/>
  <c r="K294" i="1"/>
  <c r="S294" i="1" s="1"/>
  <c r="F294" i="1"/>
  <c r="L293" i="1"/>
  <c r="K293" i="1"/>
  <c r="S293" i="1" s="1"/>
  <c r="F293" i="1"/>
  <c r="S292" i="1"/>
  <c r="L292" i="1"/>
  <c r="K292" i="1"/>
  <c r="F292" i="1"/>
  <c r="S291" i="1"/>
  <c r="L291" i="1"/>
  <c r="K291" i="1"/>
  <c r="F291" i="1"/>
  <c r="S290" i="1"/>
  <c r="L290" i="1"/>
  <c r="K290" i="1"/>
  <c r="F290" i="1"/>
  <c r="S289" i="1"/>
  <c r="L289" i="1"/>
  <c r="K289" i="1"/>
  <c r="F289" i="1"/>
  <c r="S288" i="1"/>
  <c r="L288" i="1"/>
  <c r="K288" i="1"/>
  <c r="F288" i="1"/>
  <c r="S287" i="1"/>
  <c r="L287" i="1"/>
  <c r="K287" i="1"/>
  <c r="F287" i="1"/>
  <c r="S286" i="1"/>
  <c r="L286" i="1"/>
  <c r="K286" i="1"/>
  <c r="F286" i="1"/>
  <c r="S285" i="1"/>
  <c r="L285" i="1"/>
  <c r="K285" i="1"/>
  <c r="F285" i="1"/>
  <c r="S284" i="1"/>
  <c r="L284" i="1"/>
  <c r="K284" i="1"/>
  <c r="F284" i="1"/>
  <c r="S283" i="1"/>
  <c r="L283" i="1"/>
  <c r="K283" i="1"/>
  <c r="F283" i="1"/>
  <c r="S282" i="1"/>
  <c r="L282" i="1"/>
  <c r="K282" i="1"/>
  <c r="F282" i="1"/>
  <c r="S281" i="1"/>
  <c r="L281" i="1"/>
  <c r="K281" i="1"/>
  <c r="F281" i="1"/>
  <c r="S280" i="1"/>
  <c r="L280" i="1"/>
  <c r="K280" i="1"/>
  <c r="F280" i="1"/>
  <c r="S279" i="1"/>
  <c r="L279" i="1"/>
  <c r="K279" i="1"/>
  <c r="F279" i="1"/>
  <c r="S278" i="1"/>
  <c r="L278" i="1"/>
  <c r="K278" i="1"/>
  <c r="F278" i="1"/>
  <c r="S277" i="1"/>
  <c r="L277" i="1"/>
  <c r="K277" i="1"/>
  <c r="F277" i="1"/>
  <c r="S276" i="1"/>
  <c r="L276" i="1"/>
  <c r="K276" i="1"/>
  <c r="F276" i="1"/>
  <c r="S275" i="1"/>
  <c r="L275" i="1"/>
  <c r="K275" i="1"/>
  <c r="F275" i="1"/>
  <c r="S274" i="1"/>
  <c r="L274" i="1"/>
  <c r="K274" i="1"/>
  <c r="F274" i="1"/>
  <c r="S273" i="1"/>
  <c r="L273" i="1"/>
  <c r="K273" i="1"/>
  <c r="F273" i="1"/>
  <c r="S272" i="1"/>
  <c r="L272" i="1"/>
  <c r="K272" i="1"/>
  <c r="F272" i="1"/>
  <c r="S271" i="1"/>
  <c r="L271" i="1"/>
  <c r="K271" i="1"/>
  <c r="F271" i="1"/>
  <c r="S270" i="1"/>
  <c r="L270" i="1"/>
  <c r="K270" i="1"/>
  <c r="F270" i="1"/>
  <c r="S269" i="1"/>
  <c r="L269" i="1"/>
  <c r="K269" i="1"/>
  <c r="F269" i="1"/>
  <c r="S268" i="1"/>
  <c r="L268" i="1"/>
  <c r="K268" i="1"/>
  <c r="F268" i="1"/>
  <c r="S267" i="1"/>
  <c r="L267" i="1"/>
  <c r="K267" i="1"/>
  <c r="F267" i="1"/>
  <c r="S266" i="1"/>
  <c r="L266" i="1"/>
  <c r="K266" i="1"/>
  <c r="F266" i="1"/>
  <c r="S264" i="1"/>
  <c r="L264" i="1" s="1"/>
  <c r="K264" i="1"/>
  <c r="F264" i="1"/>
  <c r="S263" i="1"/>
  <c r="L263" i="1" s="1"/>
  <c r="K263" i="1"/>
  <c r="F263" i="1"/>
  <c r="S262" i="1"/>
  <c r="L262" i="1" s="1"/>
  <c r="L261" i="1" s="1"/>
  <c r="K262" i="1"/>
  <c r="F262" i="1"/>
  <c r="K260" i="1"/>
  <c r="S260" i="1" s="1"/>
  <c r="L260" i="1" s="1"/>
  <c r="F260" i="1"/>
  <c r="K259" i="1"/>
  <c r="S259" i="1" s="1"/>
  <c r="L259" i="1" s="1"/>
  <c r="F259" i="1"/>
  <c r="L257" i="1"/>
  <c r="K257" i="1"/>
  <c r="S257" i="1" s="1"/>
  <c r="F257" i="1"/>
  <c r="K256" i="1"/>
  <c r="S256" i="1" s="1"/>
  <c r="L256" i="1" s="1"/>
  <c r="F256" i="1"/>
  <c r="K255" i="1"/>
  <c r="S255" i="1" s="1"/>
  <c r="L255" i="1" s="1"/>
  <c r="F255" i="1"/>
  <c r="K254" i="1"/>
  <c r="S254" i="1" s="1"/>
  <c r="L254" i="1" s="1"/>
  <c r="F254" i="1"/>
  <c r="L253" i="1"/>
  <c r="K253" i="1"/>
  <c r="S253" i="1" s="1"/>
  <c r="F253" i="1"/>
  <c r="K252" i="1"/>
  <c r="S252" i="1" s="1"/>
  <c r="L252" i="1" s="1"/>
  <c r="F252" i="1"/>
  <c r="S250" i="1"/>
  <c r="L250" i="1"/>
  <c r="K250" i="1"/>
  <c r="F250" i="1"/>
  <c r="S249" i="1"/>
  <c r="L249" i="1"/>
  <c r="K249" i="1"/>
  <c r="F249" i="1"/>
  <c r="S248" i="1"/>
  <c r="L248" i="1"/>
  <c r="K248" i="1"/>
  <c r="F248" i="1"/>
  <c r="S247" i="1"/>
  <c r="L247" i="1"/>
  <c r="K247" i="1"/>
  <c r="F247" i="1"/>
  <c r="K246" i="1"/>
  <c r="S246" i="1" s="1"/>
  <c r="L246" i="1" s="1"/>
  <c r="F246" i="1"/>
  <c r="K245" i="1"/>
  <c r="S245" i="1" s="1"/>
  <c r="L245" i="1" s="1"/>
  <c r="F245" i="1"/>
  <c r="K244" i="1"/>
  <c r="S244" i="1" s="1"/>
  <c r="L244" i="1" s="1"/>
  <c r="L243" i="1" s="1"/>
  <c r="F244" i="1"/>
  <c r="S242" i="1"/>
  <c r="L242" i="1"/>
  <c r="K242" i="1"/>
  <c r="F242" i="1"/>
  <c r="S241" i="1"/>
  <c r="L241" i="1"/>
  <c r="K241" i="1"/>
  <c r="F241" i="1"/>
  <c r="S240" i="1"/>
  <c r="L240" i="1"/>
  <c r="K240" i="1"/>
  <c r="F240" i="1"/>
  <c r="S239" i="1"/>
  <c r="L239" i="1"/>
  <c r="K239" i="1"/>
  <c r="F239" i="1"/>
  <c r="S238" i="1"/>
  <c r="L238" i="1"/>
  <c r="K238" i="1"/>
  <c r="F238" i="1"/>
  <c r="S237" i="1"/>
  <c r="L237" i="1"/>
  <c r="K237" i="1"/>
  <c r="F237" i="1"/>
  <c r="S236" i="1"/>
  <c r="L236" i="1"/>
  <c r="K236" i="1"/>
  <c r="F236" i="1"/>
  <c r="S235" i="1"/>
  <c r="L235" i="1"/>
  <c r="K235" i="1"/>
  <c r="F235" i="1"/>
  <c r="S234" i="1"/>
  <c r="L234" i="1"/>
  <c r="K234" i="1"/>
  <c r="F234" i="1"/>
  <c r="S233" i="1"/>
  <c r="L233" i="1"/>
  <c r="K233" i="1"/>
  <c r="F233" i="1"/>
  <c r="S232" i="1"/>
  <c r="L232" i="1"/>
  <c r="K232" i="1"/>
  <c r="F232" i="1"/>
  <c r="S231" i="1"/>
  <c r="L231" i="1"/>
  <c r="L230" i="1" s="1"/>
  <c r="K231" i="1"/>
  <c r="F231" i="1"/>
  <c r="S229" i="1"/>
  <c r="L229" i="1" s="1"/>
  <c r="K229" i="1"/>
  <c r="F229" i="1"/>
  <c r="K228" i="1"/>
  <c r="S228" i="1" s="1"/>
  <c r="L228" i="1" s="1"/>
  <c r="L227" i="1" s="1"/>
  <c r="F228" i="1"/>
  <c r="K226" i="1"/>
  <c r="S226" i="1" s="1"/>
  <c r="L226" i="1" s="1"/>
  <c r="F226" i="1"/>
  <c r="K225" i="1"/>
  <c r="S225" i="1" s="1"/>
  <c r="L225" i="1" s="1"/>
  <c r="F225" i="1"/>
  <c r="K224" i="1"/>
  <c r="S224" i="1" s="1"/>
  <c r="L224" i="1" s="1"/>
  <c r="F224" i="1"/>
  <c r="L223" i="1"/>
  <c r="K223" i="1"/>
  <c r="S223" i="1" s="1"/>
  <c r="F223" i="1"/>
  <c r="K222" i="1"/>
  <c r="S222" i="1" s="1"/>
  <c r="L222" i="1" s="1"/>
  <c r="F222" i="1"/>
  <c r="K221" i="1"/>
  <c r="S221" i="1" s="1"/>
  <c r="L221" i="1" s="1"/>
  <c r="F221" i="1"/>
  <c r="K220" i="1"/>
  <c r="S220" i="1" s="1"/>
  <c r="L220" i="1" s="1"/>
  <c r="F220" i="1"/>
  <c r="L219" i="1"/>
  <c r="K219" i="1"/>
  <c r="S219" i="1" s="1"/>
  <c r="F219" i="1"/>
  <c r="K218" i="1"/>
  <c r="S218" i="1" s="1"/>
  <c r="L218" i="1" s="1"/>
  <c r="F218" i="1"/>
  <c r="K217" i="1"/>
  <c r="S217" i="1" s="1"/>
  <c r="L217" i="1" s="1"/>
  <c r="F217" i="1"/>
  <c r="K216" i="1"/>
  <c r="S216" i="1" s="1"/>
  <c r="L216" i="1" s="1"/>
  <c r="F216" i="1"/>
  <c r="L215" i="1"/>
  <c r="K215" i="1"/>
  <c r="S215" i="1" s="1"/>
  <c r="F215" i="1"/>
  <c r="S213" i="1"/>
  <c r="L213" i="1"/>
  <c r="K213" i="1"/>
  <c r="F213" i="1"/>
  <c r="S212" i="1"/>
  <c r="L212" i="1"/>
  <c r="L211" i="1" s="1"/>
  <c r="K212" i="1"/>
  <c r="F212" i="1"/>
  <c r="S210" i="1"/>
  <c r="L210" i="1" s="1"/>
  <c r="K210" i="1"/>
  <c r="F210" i="1"/>
  <c r="S209" i="1"/>
  <c r="L209" i="1" s="1"/>
  <c r="K209" i="1"/>
  <c r="F209" i="1"/>
  <c r="S208" i="1"/>
  <c r="L208" i="1" s="1"/>
  <c r="K208" i="1"/>
  <c r="F208" i="1"/>
  <c r="S207" i="1"/>
  <c r="L207" i="1" s="1"/>
  <c r="K207" i="1"/>
  <c r="F207" i="1"/>
  <c r="S206" i="1"/>
  <c r="L206" i="1" s="1"/>
  <c r="K206" i="1"/>
  <c r="F206" i="1"/>
  <c r="S205" i="1"/>
  <c r="L205" i="1" s="1"/>
  <c r="L204" i="1" s="1"/>
  <c r="K205" i="1"/>
  <c r="F205" i="1"/>
  <c r="K203" i="1"/>
  <c r="S203" i="1" s="1"/>
  <c r="L203" i="1" s="1"/>
  <c r="F203" i="1"/>
  <c r="S202" i="1"/>
  <c r="L202" i="1" s="1"/>
  <c r="K202" i="1"/>
  <c r="F202" i="1"/>
  <c r="K201" i="1"/>
  <c r="S201" i="1" s="1"/>
  <c r="L201" i="1" s="1"/>
  <c r="F201" i="1"/>
  <c r="K200" i="1"/>
  <c r="S200" i="1" s="1"/>
  <c r="L200" i="1" s="1"/>
  <c r="F200" i="1"/>
  <c r="K199" i="1"/>
  <c r="S199" i="1" s="1"/>
  <c r="L199" i="1" s="1"/>
  <c r="F199" i="1"/>
  <c r="S198" i="1"/>
  <c r="L198" i="1" s="1"/>
  <c r="K198" i="1"/>
  <c r="F198" i="1"/>
  <c r="K197" i="1"/>
  <c r="S197" i="1" s="1"/>
  <c r="L197" i="1" s="1"/>
  <c r="F197" i="1"/>
  <c r="K195" i="1"/>
  <c r="S195" i="1" s="1"/>
  <c r="L195" i="1" s="1"/>
  <c r="L194" i="1" s="1"/>
  <c r="F195" i="1"/>
  <c r="K193" i="1"/>
  <c r="S193" i="1" s="1"/>
  <c r="L193" i="1" s="1"/>
  <c r="F193" i="1"/>
  <c r="K192" i="1"/>
  <c r="S192" i="1" s="1"/>
  <c r="L192" i="1" s="1"/>
  <c r="F192" i="1"/>
  <c r="K191" i="1"/>
  <c r="S191" i="1" s="1"/>
  <c r="L191" i="1" s="1"/>
  <c r="F191" i="1"/>
  <c r="K190" i="1"/>
  <c r="S190" i="1" s="1"/>
  <c r="L190" i="1" s="1"/>
  <c r="F190" i="1"/>
  <c r="K189" i="1"/>
  <c r="S189" i="1" s="1"/>
  <c r="L189" i="1" s="1"/>
  <c r="F189" i="1"/>
  <c r="K188" i="1"/>
  <c r="S188" i="1" s="1"/>
  <c r="L188" i="1" s="1"/>
  <c r="F188" i="1"/>
  <c r="K187" i="1"/>
  <c r="S187" i="1" s="1"/>
  <c r="L187" i="1" s="1"/>
  <c r="F187" i="1"/>
  <c r="K186" i="1"/>
  <c r="S186" i="1" s="1"/>
  <c r="L186" i="1" s="1"/>
  <c r="F186" i="1"/>
  <c r="K185" i="1"/>
  <c r="S185" i="1" s="1"/>
  <c r="L185" i="1" s="1"/>
  <c r="F185" i="1"/>
  <c r="K184" i="1"/>
  <c r="S184" i="1" s="1"/>
  <c r="L184" i="1" s="1"/>
  <c r="F184" i="1"/>
  <c r="K183" i="1"/>
  <c r="S183" i="1" s="1"/>
  <c r="L183" i="1" s="1"/>
  <c r="F183" i="1"/>
  <c r="K182" i="1"/>
  <c r="S182" i="1" s="1"/>
  <c r="L182" i="1" s="1"/>
  <c r="F182" i="1"/>
  <c r="K181" i="1"/>
  <c r="S181" i="1" s="1"/>
  <c r="L181" i="1" s="1"/>
  <c r="F181" i="1"/>
  <c r="K180" i="1"/>
  <c r="S180" i="1" s="1"/>
  <c r="L180" i="1" s="1"/>
  <c r="F180" i="1"/>
  <c r="K179" i="1"/>
  <c r="S179" i="1" s="1"/>
  <c r="L179" i="1" s="1"/>
  <c r="F179" i="1"/>
  <c r="S177" i="1"/>
  <c r="L177" i="1"/>
  <c r="K177" i="1"/>
  <c r="F177" i="1"/>
  <c r="S176" i="1"/>
  <c r="L176" i="1"/>
  <c r="K176" i="1"/>
  <c r="F176" i="1"/>
  <c r="S175" i="1"/>
  <c r="L175" i="1"/>
  <c r="K175" i="1"/>
  <c r="F175" i="1"/>
  <c r="S174" i="1"/>
  <c r="L174" i="1"/>
  <c r="K174" i="1"/>
  <c r="F174" i="1"/>
  <c r="S173" i="1"/>
  <c r="L173" i="1"/>
  <c r="L172" i="1" s="1"/>
  <c r="K173" i="1"/>
  <c r="F173" i="1"/>
  <c r="S171" i="1"/>
  <c r="L171" i="1" s="1"/>
  <c r="K171" i="1"/>
  <c r="F171" i="1"/>
  <c r="K170" i="1"/>
  <c r="S170" i="1" s="1"/>
  <c r="L170" i="1" s="1"/>
  <c r="F170" i="1"/>
  <c r="K169" i="1"/>
  <c r="S169" i="1" s="1"/>
  <c r="L169" i="1" s="1"/>
  <c r="L168" i="1" s="1"/>
  <c r="F169" i="1"/>
  <c r="K167" i="1"/>
  <c r="S167" i="1" s="1"/>
  <c r="L167" i="1" s="1"/>
  <c r="F167" i="1"/>
  <c r="K166" i="1"/>
  <c r="S166" i="1" s="1"/>
  <c r="L166" i="1" s="1"/>
  <c r="F166" i="1"/>
  <c r="L165" i="1"/>
  <c r="K165" i="1"/>
  <c r="S165" i="1" s="1"/>
  <c r="F165" i="1"/>
  <c r="K164" i="1"/>
  <c r="S164" i="1" s="1"/>
  <c r="L164" i="1" s="1"/>
  <c r="F164" i="1"/>
  <c r="K163" i="1"/>
  <c r="S163" i="1" s="1"/>
  <c r="L163" i="1" s="1"/>
  <c r="F163" i="1"/>
  <c r="K162" i="1"/>
  <c r="S162" i="1" s="1"/>
  <c r="L162" i="1" s="1"/>
  <c r="F162" i="1"/>
  <c r="L161" i="1"/>
  <c r="K161" i="1"/>
  <c r="S161" i="1" s="1"/>
  <c r="F161" i="1"/>
  <c r="S159" i="1"/>
  <c r="L159" i="1"/>
  <c r="K159" i="1"/>
  <c r="F159" i="1"/>
  <c r="S158" i="1"/>
  <c r="L158" i="1"/>
  <c r="K158" i="1"/>
  <c r="F158" i="1"/>
  <c r="S157" i="1"/>
  <c r="L157" i="1"/>
  <c r="L156" i="1" s="1"/>
  <c r="K157" i="1"/>
  <c r="F157" i="1"/>
  <c r="S155" i="1"/>
  <c r="L155" i="1" s="1"/>
  <c r="L154" i="1" s="1"/>
  <c r="K155" i="1"/>
  <c r="F155" i="1"/>
  <c r="S153" i="1"/>
  <c r="L153" i="1" s="1"/>
  <c r="K153" i="1"/>
  <c r="F153" i="1"/>
  <c r="S152" i="1"/>
  <c r="L152" i="1" s="1"/>
  <c r="K152" i="1"/>
  <c r="F152" i="1"/>
  <c r="K151" i="1"/>
  <c r="S151" i="1" s="1"/>
  <c r="L151" i="1" s="1"/>
  <c r="F151" i="1"/>
  <c r="K150" i="1"/>
  <c r="S150" i="1" s="1"/>
  <c r="L150" i="1" s="1"/>
  <c r="F150" i="1"/>
  <c r="S149" i="1"/>
  <c r="L149" i="1" s="1"/>
  <c r="K149" i="1"/>
  <c r="F149" i="1"/>
  <c r="L147" i="1"/>
  <c r="L146" i="1" s="1"/>
  <c r="K147" i="1"/>
  <c r="S147" i="1" s="1"/>
  <c r="F147" i="1"/>
  <c r="S145" i="1"/>
  <c r="L145" i="1" s="1"/>
  <c r="K145" i="1"/>
  <c r="F145" i="1"/>
  <c r="S144" i="1"/>
  <c r="L144" i="1" s="1"/>
  <c r="K144" i="1"/>
  <c r="F144" i="1"/>
  <c r="S143" i="1"/>
  <c r="L143" i="1" s="1"/>
  <c r="K143" i="1"/>
  <c r="F143" i="1"/>
  <c r="S142" i="1"/>
  <c r="L142" i="1" s="1"/>
  <c r="K142" i="1"/>
  <c r="F142" i="1"/>
  <c r="S140" i="1"/>
  <c r="L140" i="1" s="1"/>
  <c r="K140" i="1"/>
  <c r="F140" i="1"/>
  <c r="S139" i="1"/>
  <c r="L139" i="1" s="1"/>
  <c r="K139" i="1"/>
  <c r="F139" i="1"/>
  <c r="S138" i="1"/>
  <c r="L138" i="1" s="1"/>
  <c r="K138" i="1"/>
  <c r="F138" i="1"/>
  <c r="S137" i="1"/>
  <c r="L137" i="1" s="1"/>
  <c r="K137" i="1"/>
  <c r="F137" i="1"/>
  <c r="K135" i="1"/>
  <c r="S135" i="1" s="1"/>
  <c r="L135" i="1" s="1"/>
  <c r="L134" i="1" s="1"/>
  <c r="F135" i="1"/>
  <c r="K133" i="1"/>
  <c r="S133" i="1" s="1"/>
  <c r="L133" i="1" s="1"/>
  <c r="F133" i="1"/>
  <c r="L132" i="1"/>
  <c r="K132" i="1"/>
  <c r="S132" i="1" s="1"/>
  <c r="F132" i="1"/>
  <c r="L131" i="1"/>
  <c r="K131" i="1"/>
  <c r="S131" i="1" s="1"/>
  <c r="F131" i="1"/>
  <c r="K130" i="1"/>
  <c r="S130" i="1" s="1"/>
  <c r="L130" i="1" s="1"/>
  <c r="F130" i="1"/>
  <c r="K129" i="1"/>
  <c r="S129" i="1" s="1"/>
  <c r="L129" i="1" s="1"/>
  <c r="F129" i="1"/>
  <c r="K127" i="1"/>
  <c r="S127" i="1" s="1"/>
  <c r="L127" i="1" s="1"/>
  <c r="F127" i="1"/>
  <c r="K126" i="1"/>
  <c r="S126" i="1" s="1"/>
  <c r="L126" i="1" s="1"/>
  <c r="F126" i="1"/>
  <c r="K125" i="1"/>
  <c r="S125" i="1" s="1"/>
  <c r="L125" i="1" s="1"/>
  <c r="F125" i="1"/>
  <c r="K124" i="1"/>
  <c r="S124" i="1" s="1"/>
  <c r="L124" i="1" s="1"/>
  <c r="F124" i="1"/>
  <c r="S122" i="1"/>
  <c r="L122" i="1"/>
  <c r="L121" i="1" s="1"/>
  <c r="K122" i="1"/>
  <c r="F122" i="1"/>
  <c r="K120" i="1"/>
  <c r="S120" i="1" s="1"/>
  <c r="L120" i="1" s="1"/>
  <c r="F120" i="1"/>
  <c r="K119" i="1"/>
  <c r="S119" i="1" s="1"/>
  <c r="L119" i="1" s="1"/>
  <c r="F119" i="1"/>
  <c r="S118" i="1"/>
  <c r="L118" i="1" s="1"/>
  <c r="K118" i="1"/>
  <c r="F118" i="1"/>
  <c r="S117" i="1"/>
  <c r="L117" i="1" s="1"/>
  <c r="K117" i="1"/>
  <c r="F117" i="1"/>
  <c r="K116" i="1"/>
  <c r="S116" i="1" s="1"/>
  <c r="L116" i="1" s="1"/>
  <c r="F116" i="1"/>
  <c r="K114" i="1"/>
  <c r="S114" i="1" s="1"/>
  <c r="L114" i="1" s="1"/>
  <c r="F114" i="1"/>
  <c r="K113" i="1"/>
  <c r="S113" i="1" s="1"/>
  <c r="L113" i="1" s="1"/>
  <c r="F113" i="1"/>
  <c r="L112" i="1"/>
  <c r="K112" i="1"/>
  <c r="S112" i="1" s="1"/>
  <c r="F112" i="1"/>
  <c r="L111" i="1"/>
  <c r="K111" i="1"/>
  <c r="S111" i="1" s="1"/>
  <c r="F111" i="1"/>
  <c r="K110" i="1"/>
  <c r="S110" i="1" s="1"/>
  <c r="L110" i="1" s="1"/>
  <c r="F110" i="1"/>
  <c r="K108" i="1"/>
  <c r="S108" i="1" s="1"/>
  <c r="L108" i="1" s="1"/>
  <c r="F108" i="1"/>
  <c r="K107" i="1"/>
  <c r="S107" i="1" s="1"/>
  <c r="L107" i="1" s="1"/>
  <c r="F107" i="1"/>
  <c r="K106" i="1"/>
  <c r="S106" i="1" s="1"/>
  <c r="L106" i="1" s="1"/>
  <c r="F106" i="1"/>
  <c r="K105" i="1"/>
  <c r="S105" i="1" s="1"/>
  <c r="L105" i="1" s="1"/>
  <c r="F105" i="1"/>
  <c r="S103" i="1"/>
  <c r="L103" i="1"/>
  <c r="K103" i="1"/>
  <c r="F103" i="1"/>
  <c r="S102" i="1"/>
  <c r="L102" i="1"/>
  <c r="K102" i="1"/>
  <c r="F102" i="1"/>
  <c r="S101" i="1"/>
  <c r="L101" i="1"/>
  <c r="K101" i="1"/>
  <c r="F101" i="1"/>
  <c r="S100" i="1"/>
  <c r="L100" i="1"/>
  <c r="K100" i="1"/>
  <c r="F100" i="1"/>
  <c r="S99" i="1"/>
  <c r="L99" i="1"/>
  <c r="L98" i="1" s="1"/>
  <c r="K99" i="1"/>
  <c r="F99" i="1"/>
  <c r="S97" i="1"/>
  <c r="L97" i="1" s="1"/>
  <c r="K97" i="1"/>
  <c r="F97" i="1"/>
  <c r="K96" i="1"/>
  <c r="S96" i="1" s="1"/>
  <c r="L96" i="1" s="1"/>
  <c r="F96" i="1"/>
  <c r="K95" i="1"/>
  <c r="S95" i="1" s="1"/>
  <c r="L95" i="1" s="1"/>
  <c r="F95" i="1"/>
  <c r="S94" i="1"/>
  <c r="L94" i="1" s="1"/>
  <c r="K94" i="1"/>
  <c r="F94" i="1"/>
  <c r="S93" i="1"/>
  <c r="L93" i="1" s="1"/>
  <c r="K93" i="1"/>
  <c r="F93" i="1"/>
  <c r="K92" i="1"/>
  <c r="S92" i="1" s="1"/>
  <c r="L92" i="1" s="1"/>
  <c r="F92" i="1"/>
  <c r="K91" i="1"/>
  <c r="S91" i="1" s="1"/>
  <c r="L91" i="1" s="1"/>
  <c r="F91" i="1"/>
  <c r="S90" i="1"/>
  <c r="L90" i="1" s="1"/>
  <c r="K90" i="1"/>
  <c r="F90" i="1"/>
  <c r="S89" i="1"/>
  <c r="L89" i="1" s="1"/>
  <c r="K89" i="1"/>
  <c r="F89" i="1"/>
  <c r="L87" i="1"/>
  <c r="K87" i="1"/>
  <c r="S87" i="1" s="1"/>
  <c r="F87" i="1"/>
  <c r="K86" i="1"/>
  <c r="S86" i="1" s="1"/>
  <c r="L86" i="1" s="1"/>
  <c r="F86" i="1"/>
  <c r="K85" i="1"/>
  <c r="S85" i="1" s="1"/>
  <c r="L85" i="1" s="1"/>
  <c r="F85" i="1"/>
  <c r="L84" i="1"/>
  <c r="K84" i="1"/>
  <c r="S84" i="1" s="1"/>
  <c r="F84" i="1"/>
  <c r="L83" i="1"/>
  <c r="K83" i="1"/>
  <c r="S83" i="1" s="1"/>
  <c r="F83" i="1"/>
  <c r="K82" i="1"/>
  <c r="S82" i="1" s="1"/>
  <c r="L82" i="1" s="1"/>
  <c r="F82" i="1"/>
  <c r="K81" i="1"/>
  <c r="S81" i="1" s="1"/>
  <c r="L81" i="1" s="1"/>
  <c r="F81" i="1"/>
  <c r="L80" i="1"/>
  <c r="K80" i="1"/>
  <c r="S80" i="1" s="1"/>
  <c r="F80" i="1"/>
  <c r="S78" i="1"/>
  <c r="L78" i="1" s="1"/>
  <c r="K78" i="1"/>
  <c r="F78" i="1"/>
  <c r="S77" i="1"/>
  <c r="L77" i="1" s="1"/>
  <c r="K77" i="1"/>
  <c r="F77" i="1"/>
  <c r="S76" i="1"/>
  <c r="L76" i="1" s="1"/>
  <c r="K76" i="1"/>
  <c r="F76" i="1"/>
  <c r="S75" i="1"/>
  <c r="L75" i="1" s="1"/>
  <c r="K75" i="1"/>
  <c r="F75" i="1"/>
  <c r="S74" i="1"/>
  <c r="L74" i="1" s="1"/>
  <c r="K74" i="1"/>
  <c r="F74" i="1"/>
  <c r="S73" i="1"/>
  <c r="L73" i="1" s="1"/>
  <c r="K73" i="1"/>
  <c r="F73" i="1"/>
  <c r="S72" i="1"/>
  <c r="L72" i="1" s="1"/>
  <c r="K72" i="1"/>
  <c r="F72" i="1"/>
  <c r="S71" i="1"/>
  <c r="L71" i="1" s="1"/>
  <c r="K71" i="1"/>
  <c r="F71" i="1"/>
  <c r="S69" i="1"/>
  <c r="L69" i="1" s="1"/>
  <c r="K69" i="1"/>
  <c r="F69" i="1"/>
  <c r="S68" i="1"/>
  <c r="L68" i="1" s="1"/>
  <c r="K68" i="1"/>
  <c r="F68" i="1"/>
  <c r="S67" i="1"/>
  <c r="L67" i="1" s="1"/>
  <c r="L66" i="1" s="1"/>
  <c r="K67" i="1"/>
  <c r="F67" i="1"/>
  <c r="K65" i="1"/>
  <c r="S65" i="1" s="1"/>
  <c r="L65" i="1" s="1"/>
  <c r="F65" i="1"/>
  <c r="S64" i="1"/>
  <c r="L64" i="1" s="1"/>
  <c r="K64" i="1"/>
  <c r="F64" i="1"/>
  <c r="S63" i="1"/>
  <c r="L63" i="1" s="1"/>
  <c r="L62" i="1" s="1"/>
  <c r="K63" i="1"/>
  <c r="F63" i="1"/>
  <c r="L61" i="1"/>
  <c r="K61" i="1"/>
  <c r="S61" i="1" s="1"/>
  <c r="F61" i="1"/>
  <c r="K60" i="1"/>
  <c r="S60" i="1" s="1"/>
  <c r="L60" i="1" s="1"/>
  <c r="F60" i="1"/>
  <c r="K59" i="1"/>
  <c r="S59" i="1" s="1"/>
  <c r="L59" i="1" s="1"/>
  <c r="F59" i="1"/>
  <c r="L58" i="1"/>
  <c r="K58" i="1"/>
  <c r="S58" i="1" s="1"/>
  <c r="F58" i="1"/>
  <c r="L57" i="1"/>
  <c r="K57" i="1"/>
  <c r="S57" i="1" s="1"/>
  <c r="F57" i="1"/>
  <c r="K40" i="1"/>
  <c r="F40" i="1"/>
  <c r="S37" i="1"/>
  <c r="S36" i="1"/>
  <c r="S34" i="1"/>
  <c r="S32" i="1"/>
  <c r="S30" i="1"/>
  <c r="S29" i="1"/>
  <c r="S26" i="1"/>
  <c r="S25" i="1"/>
  <c r="S24" i="1"/>
  <c r="K24" i="1"/>
  <c r="F24" i="1"/>
  <c r="S23" i="1"/>
  <c r="S21" i="1"/>
  <c r="S20" i="1"/>
  <c r="S19" i="1"/>
  <c r="S17" i="1"/>
  <c r="S16" i="1"/>
  <c r="S15" i="1"/>
  <c r="S13" i="1"/>
  <c r="S12" i="1"/>
  <c r="S11" i="1"/>
  <c r="S9" i="1"/>
  <c r="S8" i="1"/>
  <c r="K8" i="1"/>
  <c r="S22" i="1" s="1"/>
  <c r="F8" i="1"/>
  <c r="S7" i="1"/>
  <c r="L7" i="1"/>
  <c r="K7" i="1"/>
  <c r="F7" i="1"/>
  <c r="S6" i="1"/>
  <c r="L6" i="1"/>
  <c r="K6" i="1"/>
  <c r="F6" i="1"/>
  <c r="S5" i="1"/>
  <c r="L5" i="1"/>
  <c r="K5" i="1"/>
  <c r="F5" i="1"/>
  <c r="S4" i="1"/>
  <c r="L4" i="1"/>
  <c r="K4" i="1"/>
  <c r="F4" i="1"/>
  <c r="S3" i="1"/>
  <c r="L3" i="1"/>
  <c r="K3" i="1"/>
  <c r="F3" i="1"/>
  <c r="L70" i="1" l="1"/>
  <c r="L88" i="1"/>
  <c r="L136" i="1"/>
  <c r="L141" i="1"/>
  <c r="L328" i="1"/>
  <c r="L104" i="1"/>
  <c r="L109" i="1"/>
  <c r="L115" i="1"/>
  <c r="L123" i="1"/>
  <c r="L128" i="1"/>
  <c r="L148" i="1"/>
  <c r="L178" i="1"/>
  <c r="L196" i="1"/>
  <c r="L251" i="1"/>
  <c r="L265" i="1"/>
  <c r="L309" i="1"/>
  <c r="L56" i="1"/>
  <c r="L418" i="1"/>
  <c r="S52" i="1"/>
  <c r="S48" i="1"/>
  <c r="S44" i="1"/>
  <c r="S40" i="1"/>
  <c r="S49" i="1"/>
  <c r="S54" i="1"/>
  <c r="L214" i="1"/>
  <c r="L318" i="1"/>
  <c r="L442" i="1"/>
  <c r="S45" i="1"/>
  <c r="S50" i="1"/>
  <c r="S55" i="1"/>
  <c r="S39" i="1"/>
  <c r="S35" i="1"/>
  <c r="S31" i="1"/>
  <c r="S27" i="1"/>
  <c r="S28" i="1"/>
  <c r="L24" i="1" s="1"/>
  <c r="S33" i="1"/>
  <c r="S38" i="1"/>
  <c r="S41" i="1"/>
  <c r="S46" i="1"/>
  <c r="S51" i="1"/>
  <c r="L258" i="1"/>
  <c r="L363" i="1"/>
  <c r="S43" i="1"/>
  <c r="L160" i="1"/>
  <c r="S42" i="1"/>
  <c r="S47" i="1"/>
  <c r="S53" i="1"/>
  <c r="L79" i="1"/>
  <c r="L398" i="1"/>
  <c r="L507" i="1"/>
  <c r="S10" i="1"/>
  <c r="L8" i="1" s="1"/>
  <c r="S14" i="1"/>
  <c r="S18" i="1"/>
  <c r="L481" i="1"/>
  <c r="L532" i="1"/>
  <c r="L427" i="1"/>
  <c r="L496" i="1"/>
  <c r="L551" i="1"/>
  <c r="L458" i="1"/>
  <c r="L522" i="1"/>
  <c r="S566" i="1"/>
  <c r="S570" i="1"/>
  <c r="S574" i="1"/>
  <c r="S578" i="1"/>
  <c r="S567" i="1"/>
  <c r="S571" i="1"/>
  <c r="S575" i="1"/>
  <c r="S579" i="1"/>
  <c r="S564" i="1"/>
  <c r="S568" i="1"/>
  <c r="S572" i="1"/>
  <c r="S576" i="1"/>
  <c r="S565" i="1"/>
  <c r="S569" i="1"/>
  <c r="S573" i="1"/>
  <c r="L564" i="1" l="1"/>
  <c r="L563" i="1" s="1"/>
  <c r="L40" i="1"/>
  <c r="L2" i="1" s="1"/>
  <c r="S580" i="1" s="1"/>
  <c r="S581" i="1" s="1"/>
</calcChain>
</file>

<file path=xl/sharedStrings.xml><?xml version="1.0" encoding="utf-8"?>
<sst xmlns="http://schemas.openxmlformats.org/spreadsheetml/2006/main" count="6072" uniqueCount="1449">
  <si>
    <t>Nivel</t>
  </si>
  <si>
    <t>N° Macrosserviço / Serviço</t>
  </si>
  <si>
    <t>Fonte</t>
  </si>
  <si>
    <t>Código</t>
  </si>
  <si>
    <t>Descrição Macrosserviço / Serviço</t>
  </si>
  <si>
    <t>Qtd. (valor calculado)</t>
  </si>
  <si>
    <t>Und.</t>
  </si>
  <si>
    <t>Custo Unitário Referência</t>
  </si>
  <si>
    <t>Custo Unitário</t>
  </si>
  <si>
    <t>BDI</t>
  </si>
  <si>
    <t>Preço Unitário (valor calculado)</t>
  </si>
  <si>
    <t>Preço Total (valor calculado)</t>
  </si>
  <si>
    <t>Observação</t>
  </si>
  <si>
    <t>N° Evento</t>
  </si>
  <si>
    <t>Evento</t>
  </si>
  <si>
    <t>N° Frente de Obra</t>
  </si>
  <si>
    <t>Frente de Obra</t>
  </si>
  <si>
    <t>Qtd.</t>
  </si>
  <si>
    <t>Valor</t>
  </si>
  <si>
    <t>Macrosserviço</t>
  </si>
  <si>
    <t>1</t>
  </si>
  <si>
    <t/>
  </si>
  <si>
    <t>SERVIÇOS PRELIMINARES</t>
  </si>
  <si>
    <t>Serviço</t>
  </si>
  <si>
    <t>1.1</t>
  </si>
  <si>
    <t>SINAPI</t>
  </si>
  <si>
    <t>103689</t>
  </si>
  <si>
    <t>FORNECIMENTO E INSTALAÇÃO DE PLACA DE OBRA COM CHAPA GALVANIZADA E ESTRUTURA DE MADEIRA. AF_03/2022_PS</t>
  </si>
  <si>
    <t>M2</t>
  </si>
  <si>
    <t>Etapa 01</t>
  </si>
  <si>
    <t>1.2</t>
  </si>
  <si>
    <t>98459</t>
  </si>
  <si>
    <t>TAPUME COM TELHA METÁLICA. AF_03/2024</t>
  </si>
  <si>
    <t>1.3</t>
  </si>
  <si>
    <t>101509</t>
  </si>
  <si>
    <t>ENTRADA DE ENERGIA ELÉTRICA, AÉREA, TRIFÁSICA, COM CAIXA DE EMBUTIR, CABO DE 10 MM2 E DISJUNTOR DIN 50A (NÃO INCLUSO O POSTE DE CONCRETO). AF_12/2025</t>
  </si>
  <si>
    <t>UN</t>
  </si>
  <si>
    <t>1.4</t>
  </si>
  <si>
    <t>Composição</t>
  </si>
  <si>
    <t>FNDE 03</t>
  </si>
  <si>
    <t>LIGAÇÃO PROVISÓRIA DE ÁGUA E ESGOTO</t>
  </si>
  <si>
    <t>1.5</t>
  </si>
  <si>
    <t>99059</t>
  </si>
  <si>
    <t>LOCAÇÃO CONVENCIONAL DE OBRA, UTILIZANDO GABARITO DE TÁBUAS CORRIDAS PONTALETADAS A CADA 2,00M - 2 UTILIZAÇÕES. AF_03/2024</t>
  </si>
  <si>
    <t>M</t>
  </si>
  <si>
    <t>1.6</t>
  </si>
  <si>
    <t>FNDE 231</t>
  </si>
  <si>
    <t>LOCACAO DE CONTAINER 2,30 X 6,00 M, ALT. 2,50 M, COM 1 SANITARIO, PARA ESCRITORIO, COMPLETO, SEM DIVISORIAS INTERNAS (NAO INCLUI MOBILIZACAO/DESMOBILIZACAO)</t>
  </si>
  <si>
    <t>MES</t>
  </si>
  <si>
    <t>2</t>
  </si>
  <si>
    <t>Etapa 02</t>
  </si>
  <si>
    <t>3</t>
  </si>
  <si>
    <t>Etapa 03</t>
  </si>
  <si>
    <t>4</t>
  </si>
  <si>
    <t>Etapa 04</t>
  </si>
  <si>
    <t>5</t>
  </si>
  <si>
    <t>Etapa 05</t>
  </si>
  <si>
    <t>6</t>
  </si>
  <si>
    <t>Etapa 06</t>
  </si>
  <si>
    <t>7</t>
  </si>
  <si>
    <t>Etapa 07</t>
  </si>
  <si>
    <t>8</t>
  </si>
  <si>
    <t>Etapa 08</t>
  </si>
  <si>
    <t>9</t>
  </si>
  <si>
    <t>Etapa 09</t>
  </si>
  <si>
    <t>10</t>
  </si>
  <si>
    <t>Etapa 10</t>
  </si>
  <si>
    <t>11</t>
  </si>
  <si>
    <t>Etapa 11</t>
  </si>
  <si>
    <t>12</t>
  </si>
  <si>
    <t>Etapa 12</t>
  </si>
  <si>
    <t>13</t>
  </si>
  <si>
    <t>Etapa 13</t>
  </si>
  <si>
    <t>14</t>
  </si>
  <si>
    <t>Etapa 14</t>
  </si>
  <si>
    <t>15</t>
  </si>
  <si>
    <t>Etapa 15</t>
  </si>
  <si>
    <t>16</t>
  </si>
  <si>
    <t>Etapa 16</t>
  </si>
  <si>
    <t>1.7</t>
  </si>
  <si>
    <t>FNDE 230</t>
  </si>
  <si>
    <t>LOCACAO DE CONTAINER 2,30 X 6,00 M, ALT. 2,50 M, PARA ESCRITORIO, SEM DIVISORIAS INTERNAS E SEM SANITARIO (NAO INCLUI MOBILIZACAO/DESMOBILIZACAO)</t>
  </si>
  <si>
    <t>1.8</t>
  </si>
  <si>
    <t>FNDE 232</t>
  </si>
  <si>
    <t>LOCACAO DE CONTAINER 2,30 X 6,00 M, ALT. 2,50 M, PARA SANITARIO, COM 4 BACIAS, 8 CHUVEIROS,1 LAVATORIO E 1 MICTORIO (NAO INCLUI MOBILIZACAO/DESMOBILIZACAO)</t>
  </si>
  <si>
    <t>EDIFICAÇÃO</t>
  </si>
  <si>
    <t>2.1</t>
  </si>
  <si>
    <t>98525</t>
  </si>
  <si>
    <t>LIMPEZA MECANIZADA DE CAMADA VEGETAL, VEGETAÇÃO E PEQUENAS ÁRVORES (DIÂMETRO DE TRONCO MENOR QUE 0,20 M), COM TRATOR DE ESTEIRAS. AF_03/2024</t>
  </si>
  <si>
    <t>MOVIMENTO DE TERRA PARA FUNDAÇÕES</t>
  </si>
  <si>
    <t>2.2</t>
  </si>
  <si>
    <t>94306</t>
  </si>
  <si>
    <t>ATERRO MECANIZADO DE VALA COM ESCAVADEIRA HIDRÁULICA (CAPACIDADE DA CAÇAMBA: 0,8 M³ / POTÊNCIA: 111 HP), LARGURA ATÉ 2,5 M, PROFUNDIDADE DE 1,5 A 3,0 M, COM SOLO ARGILO-ARENOSO. AF_08/2023</t>
  </si>
  <si>
    <t>M3</t>
  </si>
  <si>
    <t>2.3</t>
  </si>
  <si>
    <t>96523</t>
  </si>
  <si>
    <t>ESCAVAÇÃO MANUAL PARA BLOCO DE COROAMENTO OU SAPATA (INCLUINDO ESCAVAÇÃO PARA COLOCAÇÃO DE FÔRMAS). AF_01/2024</t>
  </si>
  <si>
    <t>2.4</t>
  </si>
  <si>
    <t>101617</t>
  </si>
  <si>
    <t>PREPARO DE FUNDO DE VALA COM LARGURA MAIOR OU IGUAL A 1,5 M E MENOR QUE 2,5 M (ACERTO DO SOLO NATURAL), EM LOCAL COM NÍVEL BAIXO DE INTERFERÊNCIA. AF_01/2026</t>
  </si>
  <si>
    <t>2.5</t>
  </si>
  <si>
    <t>93381</t>
  </si>
  <si>
    <t>REATERRO MECANIZADO DE VALA COM RETROESCAVADEIRA (CAPACIDADE DA CAÇAMBA DA RETRO: 0,26 M³/POTÊNCIA: 88 HP), LARGURA 0,8 A 1,5 M, PROFUNDIDADE 1,5 A 3,0 M, COM SOLO (SEM SUBSTITUIÇÃO) DE 1ª CATEGORIA E COMPACTADOR DE SOLOS DE PERCUSSÃO. AF_08/2023</t>
  </si>
  <si>
    <t>MURETA ABRIGO DE GÁS</t>
  </si>
  <si>
    <t>3.1</t>
  </si>
  <si>
    <t>3.2</t>
  </si>
  <si>
    <t>3.3</t>
  </si>
  <si>
    <t>CASTELO D'ÁGUA</t>
  </si>
  <si>
    <t>4.1</t>
  </si>
  <si>
    <t>4.2</t>
  </si>
  <si>
    <t>4.3</t>
  </si>
  <si>
    <t>CONCRETO ARMADO PARA SAPATAS</t>
  </si>
  <si>
    <t>5.1</t>
  </si>
  <si>
    <t>96619</t>
  </si>
  <si>
    <t>LASTRO DE CONCRETO MAGRO, APLICADO EM BLOCOS DE COROAMENTO OU SAPATAS, ESPESSURA DE 5 CM. AF_01/2024</t>
  </si>
  <si>
    <t>FUNDAÇÕES</t>
  </si>
  <si>
    <t>5.2</t>
  </si>
  <si>
    <t>96534</t>
  </si>
  <si>
    <t>FABRICAÇÃO, MONTAGEM E DESMONTAGEM DE FÔRMA PARA BLOCO DE COROAMENTO, EM MADEIRA SERRADA, E=25 MM, 4 UTILIZAÇÕES. AF_01/2024</t>
  </si>
  <si>
    <t>5.3</t>
  </si>
  <si>
    <t>104917</t>
  </si>
  <si>
    <t>ARMAÇÃO DE SAPATA ISOLADA, VIGA BALDRAME E SAPATA CORRIDA UTILIZANDO AÇO CA-50 DE 6,3 MM - MONTAGEM. AF_01/2024</t>
  </si>
  <si>
    <t>KG</t>
  </si>
  <si>
    <t>5.4</t>
  </si>
  <si>
    <t>104918</t>
  </si>
  <si>
    <t>ARMAÇÃO DE SAPATA ISOLADA, VIGA BALDRAME E SAPATA CORRIDA UTILIZANDO AÇO CA-50 DE 8 MM - MONTAGEM. AF_01/2024</t>
  </si>
  <si>
    <t>5.5</t>
  </si>
  <si>
    <t>104919</t>
  </si>
  <si>
    <t>ARMAÇÃO DE SAPATA ISOLADA, VIGA BALDRAME E SAPATA CORRIDA UTILIZANDO AÇO CA-50 DE 10 MM - MONTAGEM. AF_01/2024</t>
  </si>
  <si>
    <t>5.6</t>
  </si>
  <si>
    <t>104920</t>
  </si>
  <si>
    <t>ARMAÇÃO DE BLOCO, SAPATA ISOLADA, VIGA BALDRAME E SAPATA CORRIDA UTILIZANDO AÇO CA-50 DE 12,5 MM - MONTAGEM. AF_01/2024</t>
  </si>
  <si>
    <t>5.7</t>
  </si>
  <si>
    <t>92915</t>
  </si>
  <si>
    <t>ARMAÇÃO DE ESTRUTURAS DIVERSAS DE CONCRETO ARMADO, EXCETO VIGAS, PILARES, LAJES E FUNDAÇÕES, UTILIZANDO AÇO CA-60 DE 5,0 MM - MONTAGEM. AF_06/2022</t>
  </si>
  <si>
    <t>5.8</t>
  </si>
  <si>
    <t>96558</t>
  </si>
  <si>
    <t>CONCRETAGEM DE SAPATA, FCK 30 MPA, COM USO DE BOMBA - LANÇAMENTO, ADENSAMENTO E ACABAMENTO. AF_01/2024</t>
  </si>
  <si>
    <t>CONCRETO ARMADO PARA VIGA BALDRAME</t>
  </si>
  <si>
    <t>6.1</t>
  </si>
  <si>
    <t>6.2</t>
  </si>
  <si>
    <t>96616</t>
  </si>
  <si>
    <t>LASTRO DE CONCRETO MAGRO, APLICADO EM BLOCOS DE COROAMENTO OU SAPATAS. AF_01/2024</t>
  </si>
  <si>
    <t>6.3</t>
  </si>
  <si>
    <t>6.4</t>
  </si>
  <si>
    <t>6.5</t>
  </si>
  <si>
    <t>6.6</t>
  </si>
  <si>
    <t>6.7</t>
  </si>
  <si>
    <t>96543</t>
  </si>
  <si>
    <t>ARMAÇÃO DE BLOCO UTILIZANDO AÇO CA-60 DE 5 MM - MONTAGEM. AF_01/2024</t>
  </si>
  <si>
    <t>6.8</t>
  </si>
  <si>
    <t>96557</t>
  </si>
  <si>
    <t>CONCRETAGEM DE BLOCO DE COROAMENTO OU VIGA BALDRAME, FCK 30 MPA, COM USO DE BOMBA - LANÇAMENTO, ADENSAMENTO E ACABAMENTO. AF_01/2024</t>
  </si>
  <si>
    <t>FUNDAÇÃO CASTELO D'ÁGUA</t>
  </si>
  <si>
    <t>7.1</t>
  </si>
  <si>
    <t>100896</t>
  </si>
  <si>
    <t>ESTACA ESCAVADA MECANICAMENTE, SEM FLUIDO ESTABILIZANTE, COM 25CM DE DIÂMETRO, CONCRETO LANÇADO POR CAMINHÃO BETONEIRA (EXCLUSIVE MOBILIZAÇÃO E DESMOBILIZAÇÃO). AF_01/2020</t>
  </si>
  <si>
    <t>7.2</t>
  </si>
  <si>
    <t>95601</t>
  </si>
  <si>
    <t>ARRASAMENTO MECANICO DE ESTACA DE CONCRETO ARMADO, DIAMETROS DE ATÉ 40 CM. AF_05/2021</t>
  </si>
  <si>
    <t>7.3</t>
  </si>
  <si>
    <t>7.4</t>
  </si>
  <si>
    <t>96540</t>
  </si>
  <si>
    <t>FABRICAÇÃO, MONTAGEM E DESMONTAGEM DE FÔRMA PARA BLOCO DE COROAMENTO, EM CHAPA DE MADEIRA COMPENSADA RESINADA, E=17 MM, 4 UTILIZAÇÕES. AF_01/2024</t>
  </si>
  <si>
    <t>7.5</t>
  </si>
  <si>
    <t>96546</t>
  </si>
  <si>
    <t>ARMAÇÃO DE BLOCO UTILIZANDO AÇO CA-50 DE 10 MM - MONTAGEM. AF_01/2024</t>
  </si>
  <si>
    <t>7.6</t>
  </si>
  <si>
    <t>7.7</t>
  </si>
  <si>
    <t>104915</t>
  </si>
  <si>
    <t>ARMAÇÃO DE BLOCO E SAPATA UTILIZANDO AÇO CA-50 DE 25 MM - MONTAGEM. AF_01/2024</t>
  </si>
  <si>
    <t>7.8</t>
  </si>
  <si>
    <t>7.9</t>
  </si>
  <si>
    <t>ABRIGO DE GÁS-BLOCOS</t>
  </si>
  <si>
    <t>8.1</t>
  </si>
  <si>
    <t>8.2</t>
  </si>
  <si>
    <t>8.3</t>
  </si>
  <si>
    <t>8.4</t>
  </si>
  <si>
    <t>103797</t>
  </si>
  <si>
    <t>ARMAÇÃO DE DESCIDA D'ÁGUA UTILIZANDO AÇO CA-60 DE 5 MM - MONTAGEM. AF_08/2022</t>
  </si>
  <si>
    <t>8.5</t>
  </si>
  <si>
    <t>MURETA E ABRIGO DE GÁS-VIGAS BALDRAME</t>
  </si>
  <si>
    <t>9.1</t>
  </si>
  <si>
    <t>9.2</t>
  </si>
  <si>
    <t>96542</t>
  </si>
  <si>
    <t>FABRICAÇÃO, MONTAGEM E DESMONTAGEM DE FÔRMA PARA VIGA BALDRAME, EM CHAPA DE MADEIRA COMPENSADA RESINADA, E=17 MM, 4 UTILIZAÇÕES. AF_01/2024</t>
  </si>
  <si>
    <t>9.3</t>
  </si>
  <si>
    <t>9.4</t>
  </si>
  <si>
    <t>CONCRETO ARMADO-PILARES</t>
  </si>
  <si>
    <t>10.1</t>
  </si>
  <si>
    <t>92443</t>
  </si>
  <si>
    <t>MONTAGEM E DESMONTAGEM DE FÔRMA DE PILARES RETANGULARES E ESTRUTURAS SIMILARES, PÉ-DIREITO SIMPLES, EM CHAPA DE MADEIRA COMPENSADA PLASTIFICADA, 18 UTILIZAÇÕES. AF_09/2020</t>
  </si>
  <si>
    <t>SUPERESTRUTURA</t>
  </si>
  <si>
    <t>10.2</t>
  </si>
  <si>
    <t>92762</t>
  </si>
  <si>
    <t>ARMAÇÃO DE PILAR OU VIGA DE ESTRUTURA CONVENCIONAL DE CONCRETO ARMADO UTILIZANDO AÇO CA-50 DE 10,0 MM - MONTAGEM. AF_06/2022</t>
  </si>
  <si>
    <t>10.3</t>
  </si>
  <si>
    <t>92763</t>
  </si>
  <si>
    <t>ARMAÇÃO DE PILAR OU VIGA DE ESTRUTURA CONVENCIONAL DE CONCRETO ARMADO UTILIZANDO AÇO CA-50 DE 12,5 MM - MONTAGEM. AF_06/2022</t>
  </si>
  <si>
    <t>10.4</t>
  </si>
  <si>
    <t>92759</t>
  </si>
  <si>
    <t>ARMAÇÃO DE PILAR OU VIGA DE ESTRUTURA CONVENCIONAL DE CONCRETO ARMADO UTILIZANDO AÇO CA-60 DE 5,0 MM - MONTAGEM. AF_06/2022</t>
  </si>
  <si>
    <t>10.5</t>
  </si>
  <si>
    <t>103672</t>
  </si>
  <si>
    <t>CONCRETAGEM DE PILARES, FCK = 25 MPA, COM USO DE BOMBA - LANÇAMENTO, ADENSAMENTO E ACABAMENTO. AF_02/2022_PS</t>
  </si>
  <si>
    <t>CONCRETO ARMADO-VIGAS</t>
  </si>
  <si>
    <t>11.1</t>
  </si>
  <si>
    <t>11.2</t>
  </si>
  <si>
    <t>92761</t>
  </si>
  <si>
    <t>ARMAÇÃO DE PILAR OU VIGA DE ESTRUTURA CONVENCIONAL DE CONCRETO ARMADO UTILIZANDO AÇO CA-50 DE 8,0 MM - MONTAGEM. AF_06/2022</t>
  </si>
  <si>
    <t>11.3</t>
  </si>
  <si>
    <t>11.4</t>
  </si>
  <si>
    <t>11.5</t>
  </si>
  <si>
    <t>103675</t>
  </si>
  <si>
    <t>CONCRETAGEM DE VIGAS E LAJES, FCK=25 MPA, PARA LAJES MACIÇAS OU NERVURADAS COM USO DE BOMBA - LANÇAMENTO, ADENSAMENTO E ACABAMENTO. AF_02/2022_PS</t>
  </si>
  <si>
    <t>CONCRETO ARMADO PARA VERGAS</t>
  </si>
  <si>
    <t>12.1</t>
  </si>
  <si>
    <t>93184</t>
  </si>
  <si>
    <t>VERGA PRÉ-MOLDADA COM ATÉ 1,5 M DE VÃO, ESPESSURA DE *20* CM. AF_03/2024</t>
  </si>
  <si>
    <t>CONCRETRO ARMADO-MURETA-PILARES</t>
  </si>
  <si>
    <t>13.1</t>
  </si>
  <si>
    <t>13.2</t>
  </si>
  <si>
    <t>13.3</t>
  </si>
  <si>
    <t>13.4</t>
  </si>
  <si>
    <t>CONCRETO ARMADO-CASA DE GÁS-PILARES VIGAS E LAJE</t>
  </si>
  <si>
    <t>14.1</t>
  </si>
  <si>
    <t>14.2</t>
  </si>
  <si>
    <t>92760</t>
  </si>
  <si>
    <t>ARMAÇÃO DE PILAR OU VIGA DE ESTRUTURA CONVENCIONAL DE CONCRETO ARMADO UTILIZANDO AÇO CA-50 DE 6,3 MM - MONTAGEM. AF_06/2022</t>
  </si>
  <si>
    <t>14.3</t>
  </si>
  <si>
    <t>14.4</t>
  </si>
  <si>
    <t>14.5</t>
  </si>
  <si>
    <t>ESTRUTURA METÁLICA</t>
  </si>
  <si>
    <t>15.1</t>
  </si>
  <si>
    <t>FNDE 607</t>
  </si>
  <si>
    <t>ESTRUTURA TRELIÇADA DE COBERTURA, INCLUSOS PERFIS METÁLICOS, CHAPA METÁLICAS, MÃO DE OBRA E TRANSPORTE COM GUINDASTE- FORNECIMENTO E INSTALÇÃO.</t>
  </si>
  <si>
    <t>PAVIMENTAÇÃO INTERNA DE PISO DE CONCRETO 7CM</t>
  </si>
  <si>
    <t>16.1</t>
  </si>
  <si>
    <t>97083</t>
  </si>
  <si>
    <t>COMPACTAÇÃO MECÂNICA DE SOLO PARA EXECUÇÃO DE RADIER, PISO DE CONCRETO OU LAJE SOBRE SOLO, COM COMPACTADOR DE SOLOS A PERCUSSÃO. AF_09/2021</t>
  </si>
  <si>
    <t>16.2</t>
  </si>
  <si>
    <t>96622</t>
  </si>
  <si>
    <t>LASTRO COM MATERIAL GRANULAR, APLICADO EM PISOS OU LAJES SOBRE SOLO, ESPESSURA DE *5 CM*. AF_01/2024</t>
  </si>
  <si>
    <t>16.3</t>
  </si>
  <si>
    <t>97087</t>
  </si>
  <si>
    <t>CAMADA SEPARADORA PARA EXECUÇÃO DE RADIER, PISO DE CONCRETO OU LAJE SOBRE SOLO, EM LONA PLÁSTICA. AF_09/2021</t>
  </si>
  <si>
    <t>16.4</t>
  </si>
  <si>
    <t>94991</t>
  </si>
  <si>
    <t>EXECUÇÃO DE PASSEIO (CALÇADA) OU PISO DE CONCRETO COM CONCRETO MOLDADO IN LOCO, USINADO C20, ACABAMENTO CONVENCIONAL, NÃO ARMADO. AF_08/2022</t>
  </si>
  <si>
    <t>17</t>
  </si>
  <si>
    <t>PAVIMENTAÇÃO EXTERNA-CALÇADA DE PISO DE CONCRETO 7CM</t>
  </si>
  <si>
    <t>17.1</t>
  </si>
  <si>
    <t>17.2</t>
  </si>
  <si>
    <t>17.3</t>
  </si>
  <si>
    <t>17.4</t>
  </si>
  <si>
    <t>18</t>
  </si>
  <si>
    <t>ELEMENTOS VAZADOS</t>
  </si>
  <si>
    <t>18.1</t>
  </si>
  <si>
    <t>101161</t>
  </si>
  <si>
    <t>ALVENARIA DE VEDAÇÃO COM ELEMENTO VAZADO DE CONCRETO (COBOGÓ) DE 7X50X50CM E ARGAMASSA DE ASSENTAMENTO COM PREPARO EM BETONEIRA. AF_05/2020</t>
  </si>
  <si>
    <t>SISTEMA DE VEDAÇÃO VERTICAL</t>
  </si>
  <si>
    <t>19</t>
  </si>
  <si>
    <t>ALVENARIA DE VEDAÇÃO</t>
  </si>
  <si>
    <t>19.1</t>
  </si>
  <si>
    <t>103322</t>
  </si>
  <si>
    <t>ALVENARIA DE VEDAÇÃO DE BLOCOS CERÂMICOS FURADOS NA VERTICAL DE 9X19X39 CM (ESPESSURA 9 CM) E ARGAMASSA DE ASSENTAMENTO COM PREPARO EM BETONEIRA. AF_12/2021</t>
  </si>
  <si>
    <t>19.2</t>
  </si>
  <si>
    <t>103328</t>
  </si>
  <si>
    <t>ALVENARIA DE VEDAÇÃO DE BLOCOS CERÂMICOS FURADOS NA HORIZONTAL DE 9X19X19 CM (ESPESSURA 9 CM) E ARGAMASSA DE ASSENTAMENTO COM PREPARO EM BETONEIRA. AF_12/2021</t>
  </si>
  <si>
    <t>19.3</t>
  </si>
  <si>
    <t>103324</t>
  </si>
  <si>
    <t>ALVENARIA DE VEDAÇÃO DE BLOCOS CERÂMICOS FURADOS NA VERTICAL DE 14X19X39 CM (ESPESSURA 14 CM) E ARGAMASSA DE ASSENTAMENTO COM PREPARO EM BETONEIRA. AF_12/2021</t>
  </si>
  <si>
    <t>19.4</t>
  </si>
  <si>
    <t>101159</t>
  </si>
  <si>
    <t>ALVENARIA DE VEDAÇÃO DE BLOCOS CERÂMICOS MACIÇOS DE 5X10X20CM (ESPESSURA 10CM) E ARGAMASSA DE ASSENTAMENTO COM PREPARO EM BETONEIRA. AF_05/2020</t>
  </si>
  <si>
    <t>19.5</t>
  </si>
  <si>
    <t>93202</t>
  </si>
  <si>
    <t>FIXAÇÃO (ENCUNHAMENTO) DE ALVENARIA DE VEDAÇÃO COM TIJOLO MACIÇO. AF_03/2024</t>
  </si>
  <si>
    <t>20</t>
  </si>
  <si>
    <t>ALVENARIA DA MURETA</t>
  </si>
  <si>
    <t>20.1</t>
  </si>
  <si>
    <t>21</t>
  </si>
  <si>
    <t>DIVISÓRIAS</t>
  </si>
  <si>
    <t>21.1</t>
  </si>
  <si>
    <t>102253</t>
  </si>
  <si>
    <t>DIVISORIA SANITÁRIA, EM GRANITO CINZA POLIDO, ESP = 3CM, ASSENTADO COM ARGAMASSA COLANTE AC III-E. AF_10/2025</t>
  </si>
  <si>
    <t>21.2</t>
  </si>
  <si>
    <t>FNDE 129</t>
  </si>
  <si>
    <t>INSTALAÇÃO DE BOX DE VIDRO TEMPERADO, E=10MM, ENCAIXADO EM PERFIL U</t>
  </si>
  <si>
    <t>21.3</t>
  </si>
  <si>
    <t>96370</t>
  </si>
  <si>
    <t>PAREDE COM SISTEMA EM CHAPAS DE GESSO PARA DRYWALL, USO INTERNO, COM UMA FACE SIMPLES E ESTRUTURA METÁLICA COM GUIAS SIMPLES, SEM VÃOS. AF_07/2023_PS</t>
  </si>
  <si>
    <t>22</t>
  </si>
  <si>
    <t>PORTAS DE MADEIRA</t>
  </si>
  <si>
    <t>22.1</t>
  </si>
  <si>
    <t>FNDE 433</t>
  </si>
  <si>
    <t>PM1-KIT DE PORTA PARA PINTURA, SEMI-OCA (LEVE OU MÉDIA) PADRÃO MÉDIO, 70X210CM, ESPESSURA DE 3,5 CM, INTENS INCLUSOS: DOBRADIÇAS, MONTAGEM E INSTALAÇÃO DO BATENTE, FECHADURA COM EXECUÇÃO DO FURO- FORNECIMENTO E INSTALAÇÃO</t>
  </si>
  <si>
    <t>ESQUADRIAS</t>
  </si>
  <si>
    <t>22.2</t>
  </si>
  <si>
    <t>FNDE 247</t>
  </si>
  <si>
    <t>PM 2- KIT DE PORTA DE MADEIRA COM VENEZIANA, 80X210CM (ESPESSURA DE 3 CM), PADRÃO MÉDIO, ITENS INCLUSOS: DOBRADIÇAS, MONTAGEM E INSTALAÇÃO DE BATENTE, FECHADURA COM EXECUÇÃO DO FURO - FORNECIMENTO E INSTALAÇÃO</t>
  </si>
  <si>
    <t>22.3</t>
  </si>
  <si>
    <t>FNDE 246</t>
  </si>
  <si>
    <t>PM3 - KIT DE PORTA DE MADEIRA FRISADA, SEMI-OCA (LEVE OU MÉDIA), PADRÃO MÉDIO, 80X210CM, ESPESSURA DE 3,5CM, ITENS INCLUSOS: DOBRADIÇAS, MONTAGEM E INSTALAÇÃO DE BATENTE, FECHADURA COM EXECUÇÃO DO FURO -  FORNECIMENTO E INSTALAÇÃO</t>
  </si>
  <si>
    <t>22.4</t>
  </si>
  <si>
    <t>FNDE 434</t>
  </si>
  <si>
    <t>PM4 - KIT DE PORTA DE MADEIRA FRISADA, SEMI-OCA ( LEVE OU MÉDIA), PADRÃO MÉDIO, 80X210 CM, ESPESSURA DE 3,5CM, ITENS INCLUSOS: DOBRADIÇAS, MONTAGEM E INSTALAÇÃO DE BATENTE, FECHADURA COM EXECUÇÃO DO FURO - FORNECIMENTO E INSTALAÇÃO</t>
  </si>
  <si>
    <t>22.5</t>
  </si>
  <si>
    <t>FNDE 430</t>
  </si>
  <si>
    <t>PM5 - KIT DE PORTA DE MADEIRA COM VISOR DE VIDRO, 80X210CM, ( ESPESSURA DE 3CM), PADRÃO POPULAR, ITENS INCLUSOS: DOBRADIÇAS, MONTAGEM E INSTALAÇÃO DE BATENTE, FECHADURA COM EXECUÇÃO DO FURO- FORNECIMENTO E INSTALAÇÃO</t>
  </si>
  <si>
    <t>22.6</t>
  </si>
  <si>
    <t>FNDE 432</t>
  </si>
  <si>
    <t>PM6- PORTA EM COMPENSADO DE MADEIRA E= 2CM REVESTIDA COM LAMINADO MELAMÍNICO COM VARIAÇÃO DE CORES</t>
  </si>
  <si>
    <t>22.7</t>
  </si>
  <si>
    <t>FNDE 431</t>
  </si>
  <si>
    <t>INSTALAÇÃO DE VIDRO LISO INCOLOR ESQUADRIA PM5, E=6MM, EM ESQUADRIAS DE MADEIRA, FIXADO COM BAGUETE</t>
  </si>
  <si>
    <t>23</t>
  </si>
  <si>
    <t>FERRAGENS E ACESSÓRIOS</t>
  </si>
  <si>
    <t>23.1</t>
  </si>
  <si>
    <t>100705</t>
  </si>
  <si>
    <t>TARJETA TIPO LIVRE/OCUPADO PARA PORTA DE BANHEIRO. AF_10/2025</t>
  </si>
  <si>
    <t>23.2</t>
  </si>
  <si>
    <t>100866</t>
  </si>
  <si>
    <t>BARRA DE APOIO RETA, EM ACO INOX POLIDO, COMPRIMENTO 60CM, FIXADA NA PAREDE - FORNECIMENTO E INSTALAÇÃO. AF_01/2020</t>
  </si>
  <si>
    <t>23.3</t>
  </si>
  <si>
    <t>FNDE 04</t>
  </si>
  <si>
    <t>CHAPA METÁLICA (ALUMÍNIO) 0,90M X 0,40 M, ESPESSURA 1 MM PARA PORTAS</t>
  </si>
  <si>
    <t>24</t>
  </si>
  <si>
    <t>PORTAS EM ALUMÍNIO</t>
  </si>
  <si>
    <t>24.1</t>
  </si>
  <si>
    <t>FNDE 251</t>
  </si>
  <si>
    <t>PORTA DE ABRIR - PA1 -  100 X 210 CM EM CHAPA DE ALUMÍNIO, COM VENEZIANA E VIDRO MINIBOREAL 6 MM, INCLUSO FECHADURA E PUXADOR - CONFORME PROJETO DE ESQUADRIAS</t>
  </si>
  <si>
    <t>24.2</t>
  </si>
  <si>
    <t>FNDE 252</t>
  </si>
  <si>
    <t>PORTA DE ABRIR - PA2 - 80 X 210 CM EM CHAPA DE ALUMÍNIO, TIPO VENEZIANA COM GUSRNIÇÃO, FIXAÇÃO COM PARAFUSOS- FORNECIMENTO E INSTALÇÃO - CONFERME PROJETO DE ESQUADRIAS</t>
  </si>
  <si>
    <t>24.3</t>
  </si>
  <si>
    <t>FNDE 253</t>
  </si>
  <si>
    <t>PORTA DE ABRIR 2 FOLHAS - PA3 - 160X 210 CM EM CHAPA DE ALUMÍNIO, TIPO VENEZIANA COM GUARNIÇÃO, FIXAÇÃO COM PARAFUSOS - FORNECIMENTO E INSTALAÇÃO - CONFORME PROJETO DE ESQUADRIAS</t>
  </si>
  <si>
    <t>24.4</t>
  </si>
  <si>
    <t>FNDE 435</t>
  </si>
  <si>
    <t>PORTA DE CORRER- PA4- 450 X 210 CM EM CHAPA DE ALUMÍNIO, COM DUAS FOLHAS FIXAS E DUAS FOLHAS DE CORRER PARA VIDRO, INCLUSO VIDRO INCOLOR 8 MM, FECHADURA E PUXADOR, SEM ALIZAR - CONFORME PROJETO DE ESQUADRIAS</t>
  </si>
  <si>
    <t>24.5</t>
  </si>
  <si>
    <t>FNDE 436</t>
  </si>
  <si>
    <t>PORTA DE ABRIR - PA5- 120 X 170 CM  EM CHAPA DE ALUMÍNIO, TIPO VENEZIANA COM GUARNIÇÃO, FIXAÇÃO COM PARAFUSOS - FORNECIMENTO E INSTALAÇÃO- CONFORM PROJETO DE ESQUADRIAS</t>
  </si>
  <si>
    <t>25</t>
  </si>
  <si>
    <t>JANELAS EM ALUMÍNIO</t>
  </si>
  <si>
    <t>25.1</t>
  </si>
  <si>
    <t>FNDE 258</t>
  </si>
  <si>
    <t>JANELA DE ALUMÍNIO - JA-1 - 70 X 125 CM, TIPO GUILHOTINA COMPLETA, COM VIDROS, BATENTE E FERRAGENS EXCLUSIVE ALIZAR, ACABAMENTO E CONTRAMARCO, CONFORME PROJETO DE ESQUADRIAS</t>
  </si>
  <si>
    <t>25.2</t>
  </si>
  <si>
    <t>FNDE</t>
  </si>
  <si>
    <t>JANELA DE ALUMÍNIO - JA-2- 110 X 195 CM, TIPO GUILHOTINA COMPLETA, COM VIDROS, BATENTE E FERRAGENS, EXLUSIVE ALIZAR, ACABAMENTO E CONTRAMARCO, CONFORME PROJETO DE ESQUADRIA</t>
  </si>
  <si>
    <t>25.3</t>
  </si>
  <si>
    <t>FNDE 275</t>
  </si>
  <si>
    <t>JANELA DE ALUMÍNIO JA-3 140 X 115, TIPO FIXA, PARA, BATENTE E FERRAGENS, ESCLUSIVE ACAMANETO, ALIZAR E CONTRAMARCO, CONFORME PROJETO DE ESQUADRIAS</t>
  </si>
  <si>
    <t>25.4</t>
  </si>
  <si>
    <t>FNDE 439</t>
  </si>
  <si>
    <t>JANELA DE ALUMÍNIO - JA-4 - 140 X 195 CM, TIPO GUILHOTINA COMPLETA, COM VIDROS, BATENTE E FERRAGENS, EXCLUSIVE ALIZAR, ACAMENTO E CONTRAMARCO CONFORME PROJETO DE ESQUADRIAS</t>
  </si>
  <si>
    <t>25.5</t>
  </si>
  <si>
    <t>FNDE 440</t>
  </si>
  <si>
    <t>JANELA DE ALUMÍNIO JA-5 - 200 X 105 CM, TIPO FIXA PARA VIDRO, COM VIDRO, BATENTE E FERRAGENS, EXCLUSIVE ACABAMENTO, ALIZAR E CONTRAMARCO, CONFORME PROJETO DE ESQUADRIAS</t>
  </si>
  <si>
    <t>25.6</t>
  </si>
  <si>
    <t>FNDE 441</t>
  </si>
  <si>
    <t>JANELA DE ALUMÍNIO - JA-6- 210 X 50 CM, TIPO MAXIM-AR, COM VIDROS, BATENTE E FERRAGENS, EXCLUSIVE ALIZAR, ACABAMENTO E CONTRAMARCO, CONFORME PROJETO DE ESQUADRIAS</t>
  </si>
  <si>
    <t>25.7</t>
  </si>
  <si>
    <t>FNDE 264</t>
  </si>
  <si>
    <t>JANELA DE ALUMÍNIO - JA 7 - 210 X 75 CM, TIPO MAXIM-AR, COM VIDROS, BATENTE E FERRAGENS, EXCLUSIVE ALIZAR, ACABAMANTO E CONTRAMARCO, CONFORME PROJETO DE EQUADRIAS</t>
  </si>
  <si>
    <t>25.8</t>
  </si>
  <si>
    <t>FNDE 268</t>
  </si>
  <si>
    <t>JANELA DE ALUMÍNIO - JA-8 -210 X 100 CM, TIPO MAXIM-AR, COM VIDROS, BATENTE E FERRAGENS, EXCLUSIVE ALIZAR, ACABAMENTO E CONTRAMARCO, CONFORME PROJETO DE ESQUADRIAS</t>
  </si>
  <si>
    <t>25.9</t>
  </si>
  <si>
    <t>FNDE 265</t>
  </si>
  <si>
    <t>JANELA DE ALUMÍNIO - JA-9 - 210 X 150 CM, TIPO MAXIM- AR, COM VIDROS, BATENTE E FERRAGENS, EXCLUSIVE ALIZAR, ACABAMENTO E CONTRAMARCO, CONFORME PROJETO DE ESQUADRIAS</t>
  </si>
  <si>
    <t>25.10</t>
  </si>
  <si>
    <t>FNDE 442</t>
  </si>
  <si>
    <t>JANELA ALUMÍNIO - JA10 - 70 X 75 CM, TIPO MAXIM-AR, COM VIDROS, BATENTE E FERRAGENS, EXCLUSIVE ALIZAR, ACABAMANTRO E CONTRAMARCO, CONFORME PROJETO DE ESQUADRIAS</t>
  </si>
  <si>
    <t>25.11</t>
  </si>
  <si>
    <t>FNDE 270</t>
  </si>
  <si>
    <t>JANELA DE ALUMÍNIO - JA-11 - 140 X 75 CM, TIPO MAXIM-AR, COM VIDROS, BATENTE E FERRAGENS, EXCLUSIVE ALIZAR, ACABAMENTO E CONTRAMARCO, COFORME PROJETO DE ESQUADRIAS</t>
  </si>
  <si>
    <t>25.12</t>
  </si>
  <si>
    <t>FNDE 443</t>
  </si>
  <si>
    <t>JANELA ALUMÍNIO - JA-12 - 420 X 50 CM, TIPO MAXIM-AR, COM VIDROS, BATENTE E FERRAGENS, EXCLUSIVE ALIZAR, ACABAMENTO E CONTRAMARCO, CONFORME PROJETO DE ESQUADRIAS</t>
  </si>
  <si>
    <t>25.13</t>
  </si>
  <si>
    <t>FNDE 444</t>
  </si>
  <si>
    <t>JANELA DE ALUMÍNIO - JA-13 - 560 X 100CM, TIPO MAXIM-AR, COM VIDROS, BATENTE E FERRAGENS, EXCLUSIVE ALIZAR, ACABAMENTO E CONTRAMARCO, CONFORME PROJETO DE ESQUADRIAS</t>
  </si>
  <si>
    <t>25.14</t>
  </si>
  <si>
    <t>FNDE 445</t>
  </si>
  <si>
    <t>JANELA DE ALUMÍNIO JA-14 - 160 X 85, TIPO FIXA, PARA VIDRO, COM VIDRO, BATENTE, FERRAGENS, EXCLUSIVE ALIZAR E CONTRAMARCO, CONFORME PROJETO DE ESQUADRIAS</t>
  </si>
  <si>
    <t>25.15</t>
  </si>
  <si>
    <t>FNDE 05</t>
  </si>
  <si>
    <t>TELA TIPO MOSQUITEIRO - FIXADA NA ESQUADRIA - CONFORME PROJETO DE ESQUADRIAS</t>
  </si>
  <si>
    <t>26</t>
  </si>
  <si>
    <t>PORTAS DE VIDRO</t>
  </si>
  <si>
    <t>26.1</t>
  </si>
  <si>
    <t>FNDE 437</t>
  </si>
  <si>
    <t>PORTA DE VIDRO - PV1 - 175 X 230 CM, DE ABRIR DUAS FOLHAS TEMPERADO INCOLOR 10 MM, CONFORME PROJETO</t>
  </si>
  <si>
    <t>27</t>
  </si>
  <si>
    <t>ESQUADRIA GERAL</t>
  </si>
  <si>
    <t>27.1</t>
  </si>
  <si>
    <t>FNDE 280</t>
  </si>
  <si>
    <t>PF1 - PORTÃO METÁLICO DE ABRIR, 1,40 X 2,20 M, COM CHAPA METÁLICA, INCLUSO PINTURA, CONFORME PROJETO DE ESQUADRIAS</t>
  </si>
  <si>
    <t>27.2</t>
  </si>
  <si>
    <t>FNDE 08</t>
  </si>
  <si>
    <t>PF2 - PORTÃO METÁLICO DE ABRIR, 1,40 X 1,05 M, COM CHAPA METÁLICA, INCLUSO PINTURA CONFORME PROJETO DE ESQUADRIAS</t>
  </si>
  <si>
    <t>27.3</t>
  </si>
  <si>
    <t>FNDE 281</t>
  </si>
  <si>
    <t>FECHAMENTO EM CHAPA METÁLICA PERFURADA, INCLUSO PINTURA, CONFORME PROJETO</t>
  </si>
  <si>
    <t>27.4</t>
  </si>
  <si>
    <t>FNDE 283</t>
  </si>
  <si>
    <t>CERCA/GRADIL H=1,58M, MALHA 5X 15 CM - GALVANIZADO</t>
  </si>
  <si>
    <t>27.5</t>
  </si>
  <si>
    <t>FNDE 446</t>
  </si>
  <si>
    <t>P01 - PORTÃO METÁLICO, 1,50 X 2,10 M, MALHA 5 X 20 CM - FIO 5,00MM, REVESTIDO EM POLIESTER POR PROCESSO DE PINTURA ELETROSTÁTICA ( GRADIL), NA COR BRANCA - FORNECIMENTO E INSTALAÇÃO</t>
  </si>
  <si>
    <t>27.6</t>
  </si>
  <si>
    <t>FNDE 447</t>
  </si>
  <si>
    <t>P02 - PORTÃO METÁLICO, 1,00 X 2,00 M, MALHA 5 X 20 CM - FIO 5,00MM, REVESTIDOS EM POLIESTERPOR PROCESSO DE PINTURA ELETROSTÁTICA ( GRADIL), NA COR BRANCA - FORNECIMENTO E INSTALAÇÃO</t>
  </si>
  <si>
    <t>27.7</t>
  </si>
  <si>
    <t>FNDE 448</t>
  </si>
  <si>
    <t>P03 - PORTÃO METÁLICO 3,12 X 2,00 M, MALHA 5 X 20CM -  FIO 5,00MM, REVESTIDO EM POLIESTER POR PROCESSO DE PINTURA ELETROSTÁTICA (GRADIL), NA COR BRANCA - FORNECIMENTO E INSTALAÇÃO</t>
  </si>
  <si>
    <t>28</t>
  </si>
  <si>
    <t>SISTEMAS DE COBERTURA</t>
  </si>
  <si>
    <t>28.1</t>
  </si>
  <si>
    <t>FNDE 20</t>
  </si>
  <si>
    <t>TELHA TERMOISOLANTE REVESTIDA EM AÇO GALVALUME, FACE SUPERIOR TRAPEZOIDAL E FACE INFERIOR PLANA ( NÃO INCLUI ACESSÓRIOS DE FIXAÇÃO), REVEST COM ESPESSURA DE 0,50MM, COM PRÉ-PINTURA DE COR BRANCA NAS DUAS FACES NUCLEO EM POLIIOCIANURATO (PIR) COM ESPESSURA DE 50MM</t>
  </si>
  <si>
    <t>28.2</t>
  </si>
  <si>
    <t>94229</t>
  </si>
  <si>
    <t>CALHA EM CHAPA DE AÇO GALVANIZADO NÚMERO 24, DESENVOLVIMENTO DE 100 CM, INCLUSO TRANSPORTE VERTICAL. AF_07/2019</t>
  </si>
  <si>
    <t>28.3</t>
  </si>
  <si>
    <t>FNDE 422</t>
  </si>
  <si>
    <t>RUFO EM CHAPA DE AÇO GALVANIZADO NR 24, DESENVOLVIMENTO 73 CM</t>
  </si>
  <si>
    <t>28.4</t>
  </si>
  <si>
    <t>FNDE 423</t>
  </si>
  <si>
    <t>RUFO EM CHAPA DE AÇO GALVANIZADO NR, 24, DEENVOLVIMENTO 39 CM</t>
  </si>
  <si>
    <t>28.5</t>
  </si>
  <si>
    <t>FNDE 424</t>
  </si>
  <si>
    <t>RUFO EM CHAPA DE AÇO GALVANIZADO NR, 24, DESENVOLVIMENTO 32 CM</t>
  </si>
  <si>
    <t>28.6</t>
  </si>
  <si>
    <t>FNDE 167</t>
  </si>
  <si>
    <t>PINGADEIRA EM CHAPA DE AÇO GALVANIZADO</t>
  </si>
  <si>
    <t>29</t>
  </si>
  <si>
    <t>IMPERMEABILIZAÇÃO</t>
  </si>
  <si>
    <t>29.1</t>
  </si>
  <si>
    <t>FNDE 172</t>
  </si>
  <si>
    <t>IMPERMEABILIZAÇÃO DE VIGA BALDRAME COM EMULSÃO ASFÁLTICA, 2 DEMÃOS</t>
  </si>
  <si>
    <t>29.2</t>
  </si>
  <si>
    <t>FNDE 174</t>
  </si>
  <si>
    <t>IMPERMEABILIZAÇÃO DE PISO COM EMULSÃO ASFÁLTICA, 2 DEMÃOS</t>
  </si>
  <si>
    <t>30</t>
  </si>
  <si>
    <t>30.1</t>
  </si>
  <si>
    <t>87878</t>
  </si>
  <si>
    <t>CHAPISCO APLICADO EM ALVENARIAS E ESTRUTURAS DE CONCRETO INTERNAS, COM COLHER DE PEDREIRO. ARGAMASSA TRAÇO 1:3 COM PREPARO MANUAL. AF_10/2022</t>
  </si>
  <si>
    <t>REVESTIMENTOS INTERNO E EXTERNO</t>
  </si>
  <si>
    <t>30.2</t>
  </si>
  <si>
    <t>87535</t>
  </si>
  <si>
    <t>EMBOÇO, EM ARGAMASSA TRAÇO 1:2:8, PREPARO MECÂNICO, APLICADO MANUALMENTE EM PAREDES INTERNAS DE AMBIENTES COM ÁREA MAIOR QUE 10M², E = 17,5MM, COM TALISCAS. AF_03/2024</t>
  </si>
  <si>
    <t>30.3</t>
  </si>
  <si>
    <t>87792</t>
  </si>
  <si>
    <t>EMBOÇO OU MASSA ÚNICA EM ARGAMASSA TRAÇO 1:2:8, PREPARO MECÂNICO COM BETONEIRA 400 L, APLICADA MANUALMENTE EM PANOS CEGOS DE FACHADA (SEM PRESENÇA DE VÃOS), ESPESSURA DE 25 MM. AF_08/2022</t>
  </si>
  <si>
    <t>30.4</t>
  </si>
  <si>
    <t>87543</t>
  </si>
  <si>
    <t>MASSA ÚNICA, EM ARGAMASSA INDUSTRIALIZADA, PREPARO MECÂNICO, APLICADA COM EQUIPAMENTO DE MISTURA E PROJEÇÃO DE ARGAMASSA EM PAREDES INTERNAS, E = 5MM, SEM TALISCAS. AF_03/2024</t>
  </si>
  <si>
    <t>30.5</t>
  </si>
  <si>
    <t>87273</t>
  </si>
  <si>
    <t>REVESTIMENTO CERÂMICO PARA PAREDES INTERNAS COM PLACAS TIPO ESMALTADA DE DIMENSÕES 33X45 CM APLICADAS NA ALTURA INTEIRA DAS PAREDES. AF_02/2023_PE</t>
  </si>
  <si>
    <t>30.6</t>
  </si>
  <si>
    <t>FNDE 293</t>
  </si>
  <si>
    <t>REVESTIMENTO CERÂMICO PARA PAREDES INTERNAS COM PLACAS TIPO ESMALTADA EXTRA DE DIMENSÕES 10X10 CM COR AMARELA APLICADAS NA ALTURA INTEIRA DAS PAREDES</t>
  </si>
  <si>
    <t>30.7</t>
  </si>
  <si>
    <t>FNDE 294</t>
  </si>
  <si>
    <t>REVESTIMENTO CERÂMICO PARA PAREDES INTERNAS COM PLACAS TIPO ESMALTADA EXTRA DE DIMENSÕES 10X10 CM COR AZUL APLICADAS NA ALTURA INTEIRA DAS PAREDES</t>
  </si>
  <si>
    <t>30.8</t>
  </si>
  <si>
    <t>FNDE 295</t>
  </si>
  <si>
    <t>REVESTIMENTO CERÂMICO PARA PAREDES INTERNAS COM PLACAS TIPO ESMALTADA EXTRA DE DIMENSÕES 10X10 CM COR BRANCA APLICADAS NA ALTURA INTEIRA DAS PAREDES</t>
  </si>
  <si>
    <t>30.9</t>
  </si>
  <si>
    <t>FNDE 296</t>
  </si>
  <si>
    <t>REVESTIMENTO CERÂMICO PARA PAREDES INTERNAS COM PLACAS TIPO ESMALTADA EXTRA DE DIMENSÕES 10X10 CM COR VERMELHA APLICADAS NA ALTURA INTEIRA DAS PAREDES</t>
  </si>
  <si>
    <t>30.10</t>
  </si>
  <si>
    <t>FNDE 245</t>
  </si>
  <si>
    <t>RODA MEIO EM MADEIRA, ALTURA 7CM, FIXADO COM COLA</t>
  </si>
  <si>
    <t>30.11</t>
  </si>
  <si>
    <t>96114</t>
  </si>
  <si>
    <t>FORRO EM DRYWALL, PARA AMBIENTES COMERCIAIS, INCLUSIVE ESTRUTURA BIRECIONAL DE FIXAÇÃO. AF_08/2023_PS</t>
  </si>
  <si>
    <t>30.12</t>
  </si>
  <si>
    <t>FNDE 18</t>
  </si>
  <si>
    <t>FORRO DE FIBRA MINERAL EM PLACAS DE 625 X 625 MM, E = 15 MM, BORDA RETA, COM PINTURA ANTIMOFO, APOIADO EM PERFIL DE ACO GALVANIZADO COM 24 MM DE BASE - INSTALADO</t>
  </si>
  <si>
    <t>31</t>
  </si>
  <si>
    <t>MURETA</t>
  </si>
  <si>
    <t>31.1</t>
  </si>
  <si>
    <t>31.2</t>
  </si>
  <si>
    <t>32</t>
  </si>
  <si>
    <t>PAVIMENTAÇÃO INTERNA</t>
  </si>
  <si>
    <t>32.1</t>
  </si>
  <si>
    <t>FNDE 182</t>
  </si>
  <si>
    <t>CONTRAPISO DE CONCRETO NÃO-ESTRUTURAL, ESPESSURA 3 CM E PREPARO MECÂNICO</t>
  </si>
  <si>
    <t>SISTEMAS DE PISOS</t>
  </si>
  <si>
    <t>32.2</t>
  </si>
  <si>
    <t>98680</t>
  </si>
  <si>
    <t>PISO CIMENTADO, TRAÇO 1:3 (CIMENTO E AREIA), ACABAMENTO LISO, ESPESSURA 3,0 CM, PREPARO MECÂNICO DA ARGAMASSA. AF_09/2020</t>
  </si>
  <si>
    <t>32.3</t>
  </si>
  <si>
    <t>87755</t>
  </si>
  <si>
    <t>CONTRAPISO EM ARGAMASSA TRAÇO 1:4 (CIMENTO E AREIA), PREPARO MECÂNICO COM BETONEIRA 400 L, APLICADO EM ÁREAS MOLHADAS SOBRE IMPERMEABILIZAÇÃO, ACABAMENTO NÃO REFORÇADO, ESPESSURA 3CM. AF_07/2021</t>
  </si>
  <si>
    <t>32.4</t>
  </si>
  <si>
    <t>87257</t>
  </si>
  <si>
    <t>REVESTIMENTO CERÂMICO PARA PISO COM PLACAS TIPO ESMALTADA DE DIMENSÕES 60X60 CM APLICADA EM AMBIENTES DE ÁREA MAIOR QUE 10 M2. AF_02/2023_PE</t>
  </si>
  <si>
    <t>32.5</t>
  </si>
  <si>
    <t>87251</t>
  </si>
  <si>
    <t>REVESTIMENTO CERÂMICO PARA PISO COM PLACAS TIPO ESMALTADA DE DIMENSÕES 45X45 CM APLICADA EM AMBIENTES DE ÁREA MAIOR QUE 10 M2. AF_02/2023_PE</t>
  </si>
  <si>
    <t>32.6</t>
  </si>
  <si>
    <t>FNDE 425</t>
  </si>
  <si>
    <t>PISO VINÍLICO SEMI-FLEXÍVEL EM MANTA ESPESSURA 2 MM (M2)</t>
  </si>
  <si>
    <t>32.7</t>
  </si>
  <si>
    <t>FNDE 09</t>
  </si>
  <si>
    <t>NATA DE CIMENTO COM COLA PVA, PARA NIVELAMENTO  DE CONTRAPISO PARA ASSENTAMENTO DE PISO VINÍLICO</t>
  </si>
  <si>
    <t>32.8</t>
  </si>
  <si>
    <t>88650</t>
  </si>
  <si>
    <t>RODAPÉ CERÂMICO DE 7CM DE ALTURA COM PLACAS TIPO ESMALTADA DE DIMENSÕES 60X60CM. AF_02/2023</t>
  </si>
  <si>
    <t>32.9</t>
  </si>
  <si>
    <t>98688</t>
  </si>
  <si>
    <t>RODAPÉ EM POLIESTIRENO, ALTURA 5 CM. AF_09/2020</t>
  </si>
  <si>
    <t>32.10</t>
  </si>
  <si>
    <t>98689</t>
  </si>
  <si>
    <t>SOLEIRA EM GRANITO, LARGURA 15 CM, ESPESSURA 2,0 CM. AF_09/2020</t>
  </si>
  <si>
    <t>32.11</t>
  </si>
  <si>
    <t>FNDE 426</t>
  </si>
  <si>
    <t>SOLEIRA EM GRANITO, LARGURA 30 CM, ESPESSURA 2,0 CM</t>
  </si>
  <si>
    <t>32.12</t>
  </si>
  <si>
    <t>102494</t>
  </si>
  <si>
    <t>PINTURA DE PISO COM TINTA EPÓXI, APLICAÇÃO MANUAL, 2 DEMÃOS, INCLUSO PRIMER EPÓXI. AF_05/2021</t>
  </si>
  <si>
    <t>33</t>
  </si>
  <si>
    <t>PAVIMENTAÇÃO EXTERNA</t>
  </si>
  <si>
    <t>33.1</t>
  </si>
  <si>
    <t>98682</t>
  </si>
  <si>
    <t>PISO CIMENTADO, TRAÇO 1:3 (CIMENTO E AREIA), ACABAMENTO RÚSTICO, ESPESSURA 3,0 CM, PREPARO MECÂNICO DA ARGAMASSA. AF_09/2020</t>
  </si>
  <si>
    <t>33.2</t>
  </si>
  <si>
    <t>92396</t>
  </si>
  <si>
    <t>EXECUÇÃO DE PASSEIO EM PISO INTERTRAVADO, COM BLOCO RETANGULAR COR NATURAL DE 20 X 10 CM, ESPESSURA 6 CM. AF_10/2022</t>
  </si>
  <si>
    <t>33.3</t>
  </si>
  <si>
    <t>FNDE 190</t>
  </si>
  <si>
    <t>PISO PODOTÁTIL DE ALERTA, COR VERMELHA, DE CONCRETO, ASSENTADO SOBRE ARGAMASSA</t>
  </si>
  <si>
    <t>33.4</t>
  </si>
  <si>
    <t>FNDE 427</t>
  </si>
  <si>
    <t>PISO PODOTÁTIL DIRECIONAL, COR VERMELHA, DE CONCRETO, ASSENTADO SOBRE ARGAMASSA</t>
  </si>
  <si>
    <t>33.5</t>
  </si>
  <si>
    <t>FNDE 10</t>
  </si>
  <si>
    <t>COLCHÃO DRENANTE DE AREIA H= 30 CM</t>
  </si>
  <si>
    <t>33.6</t>
  </si>
  <si>
    <t>98504</t>
  </si>
  <si>
    <t>PLANTIO DE GRAMA BATATAIS EM PLACAS. AF_07/2024</t>
  </si>
  <si>
    <t>33.7</t>
  </si>
  <si>
    <t>94263</t>
  </si>
  <si>
    <t>GUIA (MEIO-FIO) CONCRETO, MOLDADA IN LOCO EM TRECHO RETO COM EXTRUSORA, 13 CM BASE X 22 CM ALTURA. AF_01/2024</t>
  </si>
  <si>
    <t>34</t>
  </si>
  <si>
    <t>PINTURA EDIFICAÇÃO</t>
  </si>
  <si>
    <t>34.1</t>
  </si>
  <si>
    <t>88497</t>
  </si>
  <si>
    <t>EMASSAMENTO COM MASSA LÁTEX, APLICAÇÃO EM PAREDE, DUAS DEMÃOS, LIXAMENTO MANUAL. AF_04/2023</t>
  </si>
  <si>
    <t>PINTURAS E ACABAMENTOS</t>
  </si>
  <si>
    <t>34.2</t>
  </si>
  <si>
    <t>FNDE 402</t>
  </si>
  <si>
    <t>PINTURA LÁTEX ACRÍLICA, COR BRANCO GELO, APLICAÇÃO MANUAL EM PAREDES, DUAS DEMÃOS</t>
  </si>
  <si>
    <t>34.3</t>
  </si>
  <si>
    <t>102219</t>
  </si>
  <si>
    <t>PINTURA TINTA DE ACABAMENTO (PIGMENTADA) ESMALTE SINTÉTICO ACETINADO EM MADEIRA, 2 DEMÃOS. AF_01/2021</t>
  </si>
  <si>
    <t>34.4</t>
  </si>
  <si>
    <t>FNDE 201</t>
  </si>
  <si>
    <t>PINTURA EM ESMALTE SINTÉTICO EM RODAMEIO DE MADEIRA, 2 DEMÃOS - COR BRANCO</t>
  </si>
  <si>
    <t>34.5</t>
  </si>
  <si>
    <t>FNDE 428</t>
  </si>
  <si>
    <t>PINTURA COM TINTA EPÓXI EM PAREDES,ÁREAS MOLHADAS,  APLICAÇÃO MANUAL, 2 DEMÃOS, INCLUSO PRIMER EPÓXI</t>
  </si>
  <si>
    <t>34.6</t>
  </si>
  <si>
    <t>100742</t>
  </si>
  <si>
    <t>PINTURA COM TINTA ALQUÍDICA DE ACABAMENTO (ESMALTE SINTÉTICO ACETINADO) APLICADA A ROLO OU PINCEL SOBRE SUPERFÍCIES METÁLICAS (EXCETO PERFIL) EXECUTADO EM OBRA (POR DEMÃO). AF_01/2020</t>
  </si>
  <si>
    <t>35</t>
  </si>
  <si>
    <t>PINTURA DE FORROS</t>
  </si>
  <si>
    <t>35.1</t>
  </si>
  <si>
    <t>88494</t>
  </si>
  <si>
    <t>EMASSAMENTO COM MASSA LÁTEX, APLICAÇÃO EM TETO, UMA DEMÃO, LIXAMENTO MANUAL. AF_04/2023</t>
  </si>
  <si>
    <t>35.2</t>
  </si>
  <si>
    <t>88488</t>
  </si>
  <si>
    <t>PINTURA LÁTEX ACRÍLICA PREMIUM, APLICAÇÃO MANUAL EM TETO, DUAS DEMÃOS. AF_04/2023</t>
  </si>
  <si>
    <t>36</t>
  </si>
  <si>
    <t>PINTURA - DIVERSOS</t>
  </si>
  <si>
    <t>36.1</t>
  </si>
  <si>
    <t>100724</t>
  </si>
  <si>
    <t>PINTURA COM TINTA ALQUÍDICA DE FUNDO E ACABAMENTO (ESMALTE SINTÉTICO GRAFITE) APLICADA A ROLO OU PINCEL SOBRE PERFIL METÁLICO EXECUTADO EM FÁBRICA (POR DEMÃO). AF_01/2020</t>
  </si>
  <si>
    <t>36.2</t>
  </si>
  <si>
    <t>96132</t>
  </si>
  <si>
    <t>APLICAÇÃO MANUAL DE MASSA ACRÍLICA EM PANOS DE FACHADA SEM PRESENÇA DE VÃOS, DE EDIFÍCIOS DE MÚLTIPLOS PAVIMENTOS, DUAS DEMÃOS. AF_03/2024</t>
  </si>
  <si>
    <t>36.3</t>
  </si>
  <si>
    <t>88489</t>
  </si>
  <si>
    <t>PINTURA LÁTEX ACRÍLICA PREMIUM, APLICAÇÃO MANUAL EM PAREDES, DUAS DEMÃOS. AF_04/2023</t>
  </si>
  <si>
    <t>37</t>
  </si>
  <si>
    <t>TUBULAÇÕES E CONEXÕES DE PVC RÍGIDO</t>
  </si>
  <si>
    <t>37.1</t>
  </si>
  <si>
    <t>89401</t>
  </si>
  <si>
    <t>TUBO, PVC, SOLDÁVEL, DE 20MM, INSTALADO EM RAMAL DE DISTRIBUIÇÃO DE ÁGUA - FORNECIMENTO E INSTALAÇÃO. AF_06/2022</t>
  </si>
  <si>
    <t>INSTALAÇÃO HIDRÁULICA</t>
  </si>
  <si>
    <t>37.2</t>
  </si>
  <si>
    <t>89356</t>
  </si>
  <si>
    <t>TUBO, PVC, SOLDÁVEL, DE 25MM, INSTALADO EM RAMAL OU SUB-RAMAL DE ÁGUA - FORNECIMENTO E INSTALAÇÃO. AF_06/2022</t>
  </si>
  <si>
    <t>37.3</t>
  </si>
  <si>
    <t>103979</t>
  </si>
  <si>
    <t>TUBO, PVC, SOLDÁVEL, DE 50MM, INSTALADO EM RAMAL DE DISTRIBUIÇÃO DE ÁGUA - FORNECIMENTO E INSTALAÇÃO. AF_06/2022</t>
  </si>
  <si>
    <t>37.4</t>
  </si>
  <si>
    <t>89450</t>
  </si>
  <si>
    <t>TUBO, PVC, SOLDÁVEL, DE 60MM, INSTALADO EM PRUMADA DE ÁGUA - FORNECIMENTO E INSTALAÇÃO. AF_06/2022</t>
  </si>
  <si>
    <t>37.5</t>
  </si>
  <si>
    <t>89451</t>
  </si>
  <si>
    <t>TUBO, PVC, SOLDÁVEL, DE 75MM, INSTALADO EM PRUMADA DE ÁGUA - FORNECIMENTO E INSTALAÇÃO. AF_06/2022</t>
  </si>
  <si>
    <t>37.6</t>
  </si>
  <si>
    <t>89452</t>
  </si>
  <si>
    <t>TUBO, PVC, SOLDÁVEL, DE 85MM, INSTALADO EM PRUMADA DE ÁGUA - FORNECIMENTO E INSTALAÇÃO. AF_06/2022</t>
  </si>
  <si>
    <t>37.7</t>
  </si>
  <si>
    <t>94713</t>
  </si>
  <si>
    <t>ADAPTADOR COM FLANGES LIVRES, PVC, SOLDÁVEL, DN 75 MM X 2 1/2", INSTALADO EM RESERVAÇÃO PREDIAL DE ÁGUA - FORNECIMENTO E INSTALAÇÃO. AF_04/2024</t>
  </si>
  <si>
    <t>37.8</t>
  </si>
  <si>
    <t>94714</t>
  </si>
  <si>
    <t>ADAPTADOR COM FLANGES LIVRES, PVC, SOLDÁVEL, DN 85 MM X 3", INSTALADO EM RESERVAÇÃO PREDIAL DE ÁGUA - FORNECIMENTO E INSTALAÇÃO. AF_04/2024</t>
  </si>
  <si>
    <t>37.9</t>
  </si>
  <si>
    <t>89376</t>
  </si>
  <si>
    <t>ADAPTADOR CURTO COM BOLSA E ROSCA PARA REGISTRO, PVC, SOLDÁVEL, DN 20MM X 1/2, INSTALADO EM RAMAL OU SUB-RAMAL DE ÁGUA - FORNECIMENTO E INSTALAÇÃO. AF_06/2022</t>
  </si>
  <si>
    <t>37.10</t>
  </si>
  <si>
    <t>89383</t>
  </si>
  <si>
    <t>ADAPTADOR CURTO COM BOLSA E ROSCA PARA REGISTRO, PVC, SOLDÁVEL, DN 25MM X 3/4, INSTALADO EM RAMAL OU SUB-RAMAL DE ÁGUA - FORNECIMENTO E INSTALAÇÃO. AF_06/2022</t>
  </si>
  <si>
    <t>37.11</t>
  </si>
  <si>
    <t>104002</t>
  </si>
  <si>
    <t>ADAPTADOR CURTO COM BOLSA E ROSCA PARA REGISTRO, PVC, SOLDÁVEL, DN 50MM X 1.1/4", INSTALADO EM RAMAL DE DISTRIBUIÇÃO DE ÁGUA - FORNECIMENTO E INSTALAÇÃO. AF_06/2022</t>
  </si>
  <si>
    <t>37.12</t>
  </si>
  <si>
    <t>89613</t>
  </si>
  <si>
    <t>ADAPTADOR CURTO COM BOLSA E ROSCA PARA REGISTRO, PVC, SOLDÁVEL, DN 75MM X 2.1/2", INSTALADO EM PRUMADA DE ÁGUA - FORNECIMENTO E INSTALAÇÃO. AF_12/2014</t>
  </si>
  <si>
    <t>37.13</t>
  </si>
  <si>
    <t>89616</t>
  </si>
  <si>
    <t>ADAPTADOR CURTO COM BOLSA E ROSCA PARA REGISTRO, PVC, SOLDÁVEL, DN 85MM X 3, INSTALADO EM PRUMADA DE ÁGUA - FORNECIMENTO E INSTALAÇÃO. AF_06/2022</t>
  </si>
  <si>
    <t>37.14</t>
  </si>
  <si>
    <t>89605</t>
  </si>
  <si>
    <t>LUVA DE REDUÇÃO, PVC, SOLDÁVEL, DN 60MM X 50MM, INSTALADO EM PRUMADA DE ÁGUA - FORNECIMENTO E INSTALAÇÃO. AF_06/2022</t>
  </si>
  <si>
    <t>37.15</t>
  </si>
  <si>
    <t>FNDE 205</t>
  </si>
  <si>
    <t>BUCHA DE REDUÇÃO, CURTA, PVC, SOLDÁVEL, DN 75 X 60 MM, INSTALADO EM PRUMADA DE ÁGUA - FORNECIMENTO E INSTALAÇÃO</t>
  </si>
  <si>
    <t>37.16</t>
  </si>
  <si>
    <t>FNDE 229</t>
  </si>
  <si>
    <t>BUCHA DE REDUÇÃO, CURTA, PVC, SOLDÁVEL, DN 85 X 75 MM, INSTALADO EM PRUMADA DE ÁGUA - FORNECIMENTO E INSTALAÇÃO</t>
  </si>
  <si>
    <t>37.17</t>
  </si>
  <si>
    <t>103998</t>
  </si>
  <si>
    <t>LUVA DE REDUÇÃO, PVC, SOLDÁVEL, DN 50MM X 25MM, INSTALADO EM RAMAL DE DISTRIBUIÇÃO DE ÁGUA FORNECIMENTO E INSTALAÇÃO. AF_06/2022</t>
  </si>
  <si>
    <t>37.18</t>
  </si>
  <si>
    <t>103969</t>
  </si>
  <si>
    <t>BUCHA DE REDUÇÃO, LONGA, PVC, SOLDÁVEL, DN 60 X 32 MM, INSTALADO EM PRUMADA DE ÁGUA - FORNECIMENTO E INSTALAÇÃO. AF_06/2022</t>
  </si>
  <si>
    <t>37.19</t>
  </si>
  <si>
    <t>103972</t>
  </si>
  <si>
    <t>BUCHA DE REDUÇÃO, LONGA, PVC, SOLDÁVEL, DN 75 X 50 MM, INSTALADO EM PRUMADA DE ÁGUA - FORNECIMENTO E INSTALAÇÃO. AF_06/2022</t>
  </si>
  <si>
    <t>37.20</t>
  </si>
  <si>
    <t>37.21</t>
  </si>
  <si>
    <t>89485</t>
  </si>
  <si>
    <t>JOELHO 45 GRAUS, PVC, SOLDÁVEL, DN 25MM, INSTALADO EM PRUMADA DE ÁGUA - FORNECIMENTO E INSTALAÇÃO. AF_06/2022</t>
  </si>
  <si>
    <t>37.22</t>
  </si>
  <si>
    <t>89502</t>
  </si>
  <si>
    <t>JOELHO 45 GRAUS, PVC, SOLDÁVEL, DN 50MM, INSTALADO EM PRUMADA DE ÁGUA - FORNECIMENTO E INSTALAÇÃO. AF_06/2022</t>
  </si>
  <si>
    <t>37.23</t>
  </si>
  <si>
    <t>89515</t>
  </si>
  <si>
    <t>JOELHO 45 GRAUS, PVC, SOLDÁVEL, DN 75MM, INSTALADO EM PRUMADA DE ÁGUA - FORNECIMENTO E INSTALAÇÃO. AF_06/2022</t>
  </si>
  <si>
    <t>37.24</t>
  </si>
  <si>
    <t>89523</t>
  </si>
  <si>
    <t>JOELHO 45 GRAUS, PVC, SOLDÁVEL, DN 85MM, INSTALADO EM PRUMADA DE ÁGUA - FORNECIMENTO E INSTALAÇÃO. AF_06/2022</t>
  </si>
  <si>
    <t>37.25</t>
  </si>
  <si>
    <t>89358</t>
  </si>
  <si>
    <t>JOELHO 90 GRAUS, PVC, SOLDÁVEL, DN 20MM, INSTALADO EM RAMAL OU SUB-RAMAL DE ÁGUA - FORNECIMENTO E INSTALAÇÃO. AF_06/2022</t>
  </si>
  <si>
    <t>37.26</t>
  </si>
  <si>
    <t>37.27</t>
  </si>
  <si>
    <t>89501</t>
  </si>
  <si>
    <t>JOELHO 90 GRAUS, PVC, SOLDÁVEL, DN 50MM, INSTALADO EM PRUMADA DE ÁGUA - FORNECIMENTO E INSTALAÇÃO. AF_06/2022</t>
  </si>
  <si>
    <t>37.28</t>
  </si>
  <si>
    <t>89505</t>
  </si>
  <si>
    <t>JOELHO 90 GRAUS, PVC, SOLDÁVEL, DN 60MM, INSTALADO EM PRUMADA DE ÁGUA - FORNECIMENTO E INSTALAÇÃO. AF_06/2022</t>
  </si>
  <si>
    <t>37.29</t>
  </si>
  <si>
    <t>94682</t>
  </si>
  <si>
    <t>JOELHO 90 GRAUS, PVC, SOLDÁVEL, DN 75 MM INSTALADO EM RESERVAÇÃO PREDIAL DE ÁGUA - FORNECIMENTO E INSTALAÇÃO. AF_04/2024</t>
  </si>
  <si>
    <t>37.30</t>
  </si>
  <si>
    <t>94684</t>
  </si>
  <si>
    <t>JOELHO 90 GRAUS, PVC, SOLDÁVEL, DN 85 MM INSTALADO EM RESERVAÇÃO PREDIAL DE ÁGUA - FORNECIMENTO E INSTALAÇÃO. AF_04/2024</t>
  </si>
  <si>
    <t>37.31</t>
  </si>
  <si>
    <t>90373</t>
  </si>
  <si>
    <t>JOELHO 90 GRAUS COM BUCHA DE LATÃO, PVC, SOLDÁVEL, DN 25MM, X 1/2 INSTALADO EM RAMAL OU SUB-RAMAL DE ÁGUA - FORNECIMENTO E INSTALAÇÃO. AF_06/2022</t>
  </si>
  <si>
    <t>37.32</t>
  </si>
  <si>
    <t>37.33</t>
  </si>
  <si>
    <t>89395</t>
  </si>
  <si>
    <t>TE, PVC, SOLDÁVEL, DN 25MM, INSTALADO EM RAMAL OU SUB-RAMAL DE ÁGUA - FORNECIMENTO E INSTALAÇÃO. AF_06/2022</t>
  </si>
  <si>
    <t>37.34</t>
  </si>
  <si>
    <t>89625</t>
  </si>
  <si>
    <t>TE, PVC, SOLDÁVEL, DN 50MM, INSTALADO EM PRUMADA DE ÁGUA - FORNECIMENTO E INSTALAÇÃO. AF_06/2022</t>
  </si>
  <si>
    <t>37.35</t>
  </si>
  <si>
    <t>89629</t>
  </si>
  <si>
    <t>TE, PVC, SOLDÁVEL, DN 75MM, INSTALADO EM PRUMADA DE ÁGUA - FORNECIMENTO E INSTALAÇÃO. AF_06/2022</t>
  </si>
  <si>
    <t>37.36</t>
  </si>
  <si>
    <t>89631</t>
  </si>
  <si>
    <t>TE, PVC, SOLDÁVEL, DN 85MM, INSTALADO EM PRUMADA DE ÁGUA - FORNECIMENTO E INSTALAÇÃO. AF_06/2022</t>
  </si>
  <si>
    <t>37.37</t>
  </si>
  <si>
    <t>89627</t>
  </si>
  <si>
    <t>TÊ DE REDUÇÃO, PVC, SOLDÁVEL, DN 50MM X 25MM, INSTALADO EM PRUMADA DE ÁGUA - FORNECIMENTO E INSTALAÇÃO. AF_06/2022</t>
  </si>
  <si>
    <t>37.38</t>
  </si>
  <si>
    <t>89630</t>
  </si>
  <si>
    <t>TE DE REDUÇÃO, PVC, SOLDÁVEL, DN 75MM X 50MM, INSTALADO EM PRUMADA DE ÁGUA - FORNECIMENTO E INSTALAÇÃO. AF_06/2022</t>
  </si>
  <si>
    <t>37.39</t>
  </si>
  <si>
    <t>37.40</t>
  </si>
  <si>
    <t>FNDE 208</t>
  </si>
  <si>
    <t>TÊ DE REDUÇÃO, PVC, SOLDÁVEL, DN 75MM X 60MM, INSTALADO EM PRUMADA DE ÁGUA- FORNECIMENTO E INSTALAÇÃO</t>
  </si>
  <si>
    <t>37.41</t>
  </si>
  <si>
    <t>90374</t>
  </si>
  <si>
    <t>TÊ COM BUCHA DE LATÃO NA BOLSA CENTRAL, PVC, SOLDÁVEL, DN 25MM X 3/4, INSTALADO EM RAMAL OU SUB-RAMAL DE ÁGUA - FORNECIMENTO E INSTALAÇÃO. AF_06/2022</t>
  </si>
  <si>
    <t>37.42</t>
  </si>
  <si>
    <t>89396</t>
  </si>
  <si>
    <t>TÊ COM BUCHA DE LATÃO NA BOLSA CENTRAL, PVC, SOLDÁVEL, DN 25MM X 1/2, INSTALADO EM RAMAL OU SUB-RAMAL DE ÁGUA - FORNECIMENTO E INSTALAÇÃO. AF_06/2022</t>
  </si>
  <si>
    <t>37.43</t>
  </si>
  <si>
    <t>38</t>
  </si>
  <si>
    <t>TUBULAÇÕES E CONEXÕES - METAIS</t>
  </si>
  <si>
    <t>38.1</t>
  </si>
  <si>
    <t>94499</t>
  </si>
  <si>
    <t>REGISTRO DE GAVETA BRUTO, LATÃO, ROSCÁVEL, 2 1/2" - FORNECIMENTO E INSTALAÇÃO. AF_08/2021</t>
  </si>
  <si>
    <t>38.2</t>
  </si>
  <si>
    <t>94500</t>
  </si>
  <si>
    <t>REGISTRO DE GAVETA BRUTO, LATÃO, ROSCÁVEL, 3" - FORNECIMENTO E INSTALAÇÃO. AF_08/2021</t>
  </si>
  <si>
    <t>38.3</t>
  </si>
  <si>
    <t>89986</t>
  </si>
  <si>
    <t>REGISTRO DE GAVETA BRUTO, LATÃO, ROSCÁVEL, 1/2", COM ACABAMENTO E CANOPLA CROMADOS - FORNECIMENTO E INSTALAÇÃO. AF_08/2021</t>
  </si>
  <si>
    <t>38.4</t>
  </si>
  <si>
    <t>94794</t>
  </si>
  <si>
    <t>REGISTRO DE GAVETA BRUTO, LATÃO, ROSCÁVEL, 1 1/2", COM ACABAMENTO E CANOPLA CROMADOS - FORNECIMENTO E INSTALAÇÃO. AF_08/2021</t>
  </si>
  <si>
    <t>38.5</t>
  </si>
  <si>
    <t>89987</t>
  </si>
  <si>
    <t>REGISTRO DE GAVETA BRUTO, LATÃO, ROSCÁVEL, 3/4", COM ACABAMENTO E CANOPLA CROMADOS - FORNECIMENTO E INSTALAÇÃO. AF_08/2021</t>
  </si>
  <si>
    <t>38.6</t>
  </si>
  <si>
    <t>89985</t>
  </si>
  <si>
    <t>REGISTRO DE PRESSÃO BRUTO, LATÃO, ROSCÁVEL, 3/4", COM ACABAMENTO E CANOPLA CROMADOS - FORNECIMENTO E INSTALAÇÃO. AF_08/2021</t>
  </si>
  <si>
    <t>39</t>
  </si>
  <si>
    <t>RESERVATÓRIO 15.000 L</t>
  </si>
  <si>
    <t>39.1</t>
  </si>
  <si>
    <t>FNDE 391</t>
  </si>
  <si>
    <t>RESERVATÓRIO METÁLICO CILÍNDRICO CAP. 15.000 LITROS, COM GUARDA-CORPO, ESCADA E PINTURA</t>
  </si>
  <si>
    <t>40</t>
  </si>
  <si>
    <t>TUBULAÇÕES E CONEXÕES DE PVC</t>
  </si>
  <si>
    <t>40.1</t>
  </si>
  <si>
    <t>89578</t>
  </si>
  <si>
    <t>TUBO PVC, SÉRIE R, ÁGUA PLUVIAL, DN 100 MM, FORNECIDO E INSTALADO EM CONDUTORES VERTICAIS DE ÁGUAS PLUVIAIS. AF_06/2022</t>
  </si>
  <si>
    <t>DRENAGEM DE ÁGUAS PLUVIAIS</t>
  </si>
  <si>
    <t>40.2</t>
  </si>
  <si>
    <t>89580</t>
  </si>
  <si>
    <t>TUBO PVC, SÉRIE R, ÁGUA PLUVIAL, DN 150 MM, FORNECIDO E INSTALADO EM CONDUTORES VERTICAIS DE ÁGUAS PLUVIAIS. AF_06/2022</t>
  </si>
  <si>
    <t>40.3</t>
  </si>
  <si>
    <t>89585</t>
  </si>
  <si>
    <t>JOELHO 45 GRAUS, PVC, SERIE R, ÁGUA PLUVIAL, DN 100 MM, JUNTA ELÁSTICA, FORNECIDO E INSTALADO EM CONDUTORES VERTICAIS DE ÁGUAS PLUVIAIS. AF_06/2022</t>
  </si>
  <si>
    <t>40.4</t>
  </si>
  <si>
    <t>89584</t>
  </si>
  <si>
    <t>JOELHO 90 GRAUS, PVC, SERIE R, ÁGUA PLUVIAL, DN 100 MM, JUNTA ELÁSTICA, FORNECIDO E INSTALADO EM CONDUTORES VERTICAIS DE ÁGUAS PLUVIAIS. AF_06/2022</t>
  </si>
  <si>
    <t>40.5</t>
  </si>
  <si>
    <t>89567</t>
  </si>
  <si>
    <t>JUNÇÃO SIMPLES, PVC, SERIE R, ÁGUA PLUVIAL, DN 100 X 100 MM, JUNTA ELÁSTICA, FORNECIDO E INSTALADO EM RAMAL DE ENCAMINHAMENTO. AF_06/2022</t>
  </si>
  <si>
    <t>40.6</t>
  </si>
  <si>
    <t>89675</t>
  </si>
  <si>
    <t>TÊ DE INSPEÇÃO, PVC, SERIE R, ÁGUA PLUVIAL, DN 100 MM, JUNTA ELÁSTICA, FORNECIDO E INSTALADO EM CONDUTORES VERTICAIS DE ÁGUAS PLUVIAIS. AF_06/2022</t>
  </si>
  <si>
    <t>41</t>
  </si>
  <si>
    <t>ACESSÓRIOS</t>
  </si>
  <si>
    <t>41.1</t>
  </si>
  <si>
    <t>99253</t>
  </si>
  <si>
    <t>CAIXA ENTERRADA HIDRÁULICA RETANGULAR EM ALVENARIA COM TIJOLOS CERÂMICOS MACIÇOS, DIMENSÕES INTERNAS: 0,6X0,6X0,6 M PARA REDE DE DRENAGEM. AF_12/2020</t>
  </si>
  <si>
    <t>41.2</t>
  </si>
  <si>
    <t>89482</t>
  </si>
  <si>
    <t>CAIXA SIFONADA, PVC, DN 100 X 100 X 50 MM, FORNECIDA E INSTALADA EM RAMAIS DE ENCAMINHAMENTO DE ÁGUA PLUVIAL. AF_06/2022</t>
  </si>
  <si>
    <t>42</t>
  </si>
  <si>
    <t>TUBULAÇÕES E CONEXÕES</t>
  </si>
  <si>
    <t>42.1</t>
  </si>
  <si>
    <t>89714</t>
  </si>
  <si>
    <t>TUBO PVC, SERIE NORMAL, ESGOTO PREDIAL, DN 100 MM, FORNECIDO E INSTALADO EM RAMAL DE DESCARGA OU RAMAL DE ESGOTO SANITÁRIO. AF_08/2022</t>
  </si>
  <si>
    <t>INSTALAÇÃO SANITÁRIA</t>
  </si>
  <si>
    <t>42.2</t>
  </si>
  <si>
    <t>89711</t>
  </si>
  <si>
    <t>TUBO PVC, SERIE NORMAL, ESGOTO PREDIAL, DN 40 MM, FORNECIDO E INSTALADO EM RAMAL DE DESCARGA OU RAMAL DE ESGOTO SANITÁRIO. AF_08/2022</t>
  </si>
  <si>
    <t>42.3</t>
  </si>
  <si>
    <t>89712</t>
  </si>
  <si>
    <t>TUBO PVC, SERIE NORMAL, ESGOTO PREDIAL, DN 50 MM, FORNECIDO E INSTALADO EM RAMAL DE DESCARGA OU RAMAL DE ESGOTO SANITÁRIO. AF_08/2022</t>
  </si>
  <si>
    <t>42.4</t>
  </si>
  <si>
    <t>89713</t>
  </si>
  <si>
    <t>TUBO PVC, SERIE NORMAL, ESGOTO PREDIAL, DN 75 MM, FORNECIDO E INSTALADO EM RAMAL DE DESCARGA OU RAMAL DE ESGOTO SANITÁRIO. AF_08/2022</t>
  </si>
  <si>
    <t>42.5</t>
  </si>
  <si>
    <t>89726</t>
  </si>
  <si>
    <t>JOELHO 45 GRAUS, PVC, SERIE NORMAL, ESGOTO PREDIAL, DN 40 MM, JUNTA SOLDÁVEL, FORNECIDO E INSTALADO EM RAMAL DE DESCARGA OU RAMAL DE ESGOTO SANITÁRIO. AF_08/2022</t>
  </si>
  <si>
    <t>42.6</t>
  </si>
  <si>
    <t>89732</t>
  </si>
  <si>
    <t>JOELHO 45 GRAUS, PVC, SERIE NORMAL, ESGOTO PREDIAL, DN 50 MM, JUNTA ELÁSTICA, FORNECIDO E INSTALADO EM RAMAL DE DESCARGA OU RAMAL DE ESGOTO SANITÁRIO. AF_08/2022</t>
  </si>
  <si>
    <t>42.7</t>
  </si>
  <si>
    <t>89739</t>
  </si>
  <si>
    <t>JOELHO 45 GRAUS, PVC, SERIE NORMAL, ESGOTO PREDIAL, DN 75 MM, JUNTA ELÁSTICA, FORNECIDO E INSTALADO EM RAMAL DE DESCARGA OU RAMAL DE ESGOTO SANITÁRIO. AF_08/2022</t>
  </si>
  <si>
    <t>42.8</t>
  </si>
  <si>
    <t>89746</t>
  </si>
  <si>
    <t>JOELHO 45 GRAUS, PVC, SERIE NORMAL, ESGOTO PREDIAL, DN 100 MM, JUNTA ELÁSTICA, FORNECIDO E INSTALADO EM RAMAL DE DESCARGA OU RAMAL DE ESGOTO SANITÁRIO. AF_08/2022</t>
  </si>
  <si>
    <t>42.9</t>
  </si>
  <si>
    <t>89744</t>
  </si>
  <si>
    <t>JOELHO 90 GRAUS, PVC, SERIE NORMAL, ESGOTO PREDIAL, DN 100 MM, JUNTA ELÁSTICA, FORNECIDO E INSTALADO EM RAMAL DE DESCARGA OU RAMAL DE ESGOTO SANITÁRIO. AF_08/2022</t>
  </si>
  <si>
    <t>42.10</t>
  </si>
  <si>
    <t>89737</t>
  </si>
  <si>
    <t>JOELHO 90 GRAUS, PVC, SERIE NORMAL, ESGOTO PREDIAL, DN 75 MM, JUNTA ELÁSTICA, FORNECIDO E INSTALADO EM RAMAL DE DESCARGA OU RAMAL DE ESGOTO SANITÁRIO. AF_08/2022</t>
  </si>
  <si>
    <t>42.11</t>
  </si>
  <si>
    <t>89731</t>
  </si>
  <si>
    <t>JOELHO 90 GRAUS, PVC, SERIE NORMAL, ESGOTO PREDIAL, DN 50 MM, JUNTA ELÁSTICA, FORNECIDO E INSTALADO EM RAMAL DE DESCARGA OU RAMAL DE ESGOTO SANITÁRIO. AF_08/2022</t>
  </si>
  <si>
    <t>42.12</t>
  </si>
  <si>
    <t>89724</t>
  </si>
  <si>
    <t>JOELHO 90 GRAUS, PVC, SERIE NORMAL, ESGOTO PREDIAL, DN 40 MM, JUNTA SOLDÁVEL, FORNECIDO E INSTALADO EM RAMAL DE DESCARGA OU RAMAL DE ESGOTO SANITÁRIO. AF_08/2022</t>
  </si>
  <si>
    <t>42.13</t>
  </si>
  <si>
    <t>FNDE 209</t>
  </si>
  <si>
    <t>JUNÇÃO SIMPLES, PVC, SERIE NORMAL, ESGOTO PREDIAL, DN 100 X 50MM, JUNTA ELÁSTICA, FORNECIDO E INSTALADO EM PRUMADA DE ESGOTO SANITÁRIO OU VENTILAÇÃO</t>
  </si>
  <si>
    <t>42.14</t>
  </si>
  <si>
    <t>89834</t>
  </si>
  <si>
    <t>JUNÇÃO SIMPLES, PVC, SERIE NORMAL, ESGOTO PREDIAL, DN 100 X 100 MM, JUNTA ELÁSTICA, FORNECIDO E INSTALADO EM PRUMADA DE ESGOTO SANITÁRIO OU VENTILAÇÃO. AF_08/2022</t>
  </si>
  <si>
    <t>42.15</t>
  </si>
  <si>
    <t>FNDE 210</t>
  </si>
  <si>
    <t>JUNÇÃO SIMPLES, PVC, SERIE NORMAL, ESGOTO PREDIAL, DN 75 X 50 MM, JUNTA ELÁSTICA, FORNECIDO E INSTALADO EM RAMAL DE DESCARGA OU RAMAL DE ESGOTO SANITÁRIO</t>
  </si>
  <si>
    <t>42.16</t>
  </si>
  <si>
    <t>89827</t>
  </si>
  <si>
    <t>JUNÇÃO SIMPLES, PVC, SERIE NORMAL, ESGOTO PREDIAL, DN 50 X 50 MM, JUNTA ELÁSTICA, FORNECIDO E INSTALADO EM PRUMADA DE ESGOTO SANITÁRIO OU VENTILAÇÃO. AF_08/2022</t>
  </si>
  <si>
    <t>42.17</t>
  </si>
  <si>
    <t>89557</t>
  </si>
  <si>
    <t>REDUÇÃO EXCÊNTRICA, PVC, SERIE R, ÁGUA PLUVIAL, DN 100 X 75 MM, JUNTA ELÁSTICA, FORNECIDO E INSTALADO EM RAMAL DE ENCAMINHAMENTO. AF_06/2022</t>
  </si>
  <si>
    <t>42.18</t>
  </si>
  <si>
    <t>42.19</t>
  </si>
  <si>
    <t>89708</t>
  </si>
  <si>
    <t>CAIXA SIFONADA, PVC, DN 150 X 185 X 75 MM, JUNTA ELÁSTICA, FORNECIDA E INSTALADA EM RAMAL DE DESCARGA OU EM RAMAL DE ESGOTO SANITÁRIO. AF_08/2022</t>
  </si>
  <si>
    <t>42.20</t>
  </si>
  <si>
    <t>89696</t>
  </si>
  <si>
    <t>TÊ, PVC, SERIE R, ÁGUA PLUVIAL, DN 100 X 75 MM, JUNTA ELÁSTICA, FORNECIDO E INSTALADO EM CONDUTORES VERTICAIS DE ÁGUAS PLUVIAIS. AF_06/2022</t>
  </si>
  <si>
    <t>42.21</t>
  </si>
  <si>
    <t>42.22</t>
  </si>
  <si>
    <t>FNDE 214</t>
  </si>
  <si>
    <t>TÊ, PVC, SERIE NORMAL, ESGOTO PREDIAL, DN 50 X 50 MM, JUNTA ELÁSTICA, FORNECIDO E INSTALADO EM CONDUTORES VERTICAIS DE ÁGUAS PLUVIAIS</t>
  </si>
  <si>
    <t>42.23</t>
  </si>
  <si>
    <t>89784</t>
  </si>
  <si>
    <t>TE, PVC, SERIE NORMAL, ESGOTO PREDIAL, DN 50 X 50 MM, JUNTA ELÁSTICA, FORNECIDO E INSTALADO EM RAMAL DE DESCARGA OU RAMAL DE ESGOTO SANITÁRIO. AF_08/2022</t>
  </si>
  <si>
    <t>42.24</t>
  </si>
  <si>
    <t>89687</t>
  </si>
  <si>
    <t>TÊ, PVC, SERIE R, ÁGUA PLUVIAL, DN 75 X 75 MM, JUNTA ELÁSTICA, FORNECIDO E INSTALADO EM CONDUTORES VERTICAIS DE ÁGUAS PLUVIAIS. AF_06/2022</t>
  </si>
  <si>
    <t>42.25</t>
  </si>
  <si>
    <t>89623</t>
  </si>
  <si>
    <t>TE, PVC, SOLDÁVEL, DN 40MM, INSTALADO EM PRUMADA DE ÁGUA - FORNECIMENTO E INSTALAÇÃO. AF_06/2022</t>
  </si>
  <si>
    <t>42.26</t>
  </si>
  <si>
    <t>89710</t>
  </si>
  <si>
    <t>RALO SECO, PVC, DN 100 X 40 MM, JUNTA SOLDÁVEL, FORNECIDO E INSTALADO EM RAMAL DE DESCARGA OU EM RAMAL DE ESGOTO SANITÁRIO. AF_08/2022</t>
  </si>
  <si>
    <t>42.27</t>
  </si>
  <si>
    <t>Outros</t>
  </si>
  <si>
    <t>104330</t>
  </si>
  <si>
    <t>RALO LINEAR, COM GRELHA INOX, JUNTA SOLDÁVEL. FORNECIDO E INSTALADO EM RAMAL DE DESCARGA OU RAMAL DE ESGOTO SANITÁRIO</t>
  </si>
  <si>
    <t>42.28</t>
  </si>
  <si>
    <t>104351</t>
  </si>
  <si>
    <t>TERMINAL DE VENTILAÇÃO, PVC, SÉRIE NORMAL, ESGOTO PREDIAL, DN 75 MM, JUNTA SOLDÁVEL, FORNECIDO E INSTALADO EM PRUMADA DE ESGOTO SANITÁRIO OU VENTILAÇÃO. AF_08/2022</t>
  </si>
  <si>
    <t>42.29</t>
  </si>
  <si>
    <t>104348</t>
  </si>
  <si>
    <t>TERMINAL DE VENTILAÇÃO, PVC, SÉRIE NORMAL, ESGOTO PREDIAL, DN 50 MM, JUNTA SOLDÁVEL, FORNECIDO E INSTALADO EM PRUMADA DE ESGOTO SANITÁRIO OU VENTILAÇÃO. AF_08/2022</t>
  </si>
  <si>
    <t>42.30</t>
  </si>
  <si>
    <t>104341</t>
  </si>
  <si>
    <t>BUCHA DE REDUÇÃO LONGA, PVC, SÉRIE NORMAL, ESGOTO PREDIAL, DN 50 X 40 MM, JUNTA SOLDÁVEL E ELÁSTICA, FORNECIDO E INSTALADO EM RAMAL DE DESCARGA OU RAMAL DE ESGOTO SANITÁRIO. AF_08/2022</t>
  </si>
  <si>
    <t>43</t>
  </si>
  <si>
    <t>UNIDADE DE TRATAMENTO</t>
  </si>
  <si>
    <t>43.1</t>
  </si>
  <si>
    <t>98087</t>
  </si>
  <si>
    <t>TANQUE SÉPTICO RETANGULAR, EM ALVENARIA COM BLOCOS DE CONCRETO, DIMENSÕES INTERNAS: 1,6 X 4,6 X H=2,4 M, VOLUME ÚTIL: 14720 L (PARA 105 CONTRIBUINTES). AF_12/2020</t>
  </si>
  <si>
    <t>43.2</t>
  </si>
  <si>
    <t>98065</t>
  </si>
  <si>
    <t>SUMIDOURO CIRCULAR, EM CONCRETO PRÉ-MOLDADO, DIÂMETRO INTERNO = 2,88 M, ALTURA INTERNA = 3,0 M, ÁREA DE INFILTRAÇÃO: 31,4 M² (PARA 12 CONTRIBUINTES). AF_12/2020</t>
  </si>
  <si>
    <t>43.3</t>
  </si>
  <si>
    <t>98090</t>
  </si>
  <si>
    <t>FILTRO ANAERÓBIO RETANGULAR, EM ALVENARIA COM BLOCOS DE CONCRETO, DIMENSÕES INTERNAS: 1,4 X 3,0 X H=1,67 M, VOLUME ÚTIL: 5040 L (PARA 32 CONTRIBUINTES). AF_12/2020</t>
  </si>
  <si>
    <t>44</t>
  </si>
  <si>
    <t>LOUÇAS ACESSÓRIOS E METAIS</t>
  </si>
  <si>
    <t>44.1</t>
  </si>
  <si>
    <t>95470</t>
  </si>
  <si>
    <t>VASO SANITARIO SIFONADO CONVENCIONAL COM LOUÇA BRANCA, INCLUSO CONJUNTO DE LIGAÇÃO PARA BACIA SANITÁRIA AJUSTÁVEL - FORNECIMENTO E INSTALAÇÃO. AF_01/2020</t>
  </si>
  <si>
    <t>LOUÇAS, ACESSÓRIOS E METAIS</t>
  </si>
  <si>
    <t>44.2</t>
  </si>
  <si>
    <t>100848</t>
  </si>
  <si>
    <t>VASO SANITÁRIO INFANTIL LOUÇA BRANCA - FORNECIMENTO E INSTALACAO. AF_01/2020</t>
  </si>
  <si>
    <t>44.3</t>
  </si>
  <si>
    <t>100849</t>
  </si>
  <si>
    <t>ASSENTO SANITÁRIO CONVENCIONAL - FORNECIMENTO E INSTALACAO. AF_01/2020</t>
  </si>
  <si>
    <t>44.4</t>
  </si>
  <si>
    <t>100851</t>
  </si>
  <si>
    <t>ASSENTO SANITÁRIO INFANTIL - FORNECIMENTO E INSTALACAO. AF_01/2020</t>
  </si>
  <si>
    <t>44.5</t>
  </si>
  <si>
    <t>FNDE 11</t>
  </si>
  <si>
    <t>BANHEIRA PLÁSTICA RÍGIDA, 77X45X20CM DE EMBUTIR, CONFORME DETALHE DE PROJETO</t>
  </si>
  <si>
    <t>44.6</t>
  </si>
  <si>
    <t>FNDE 219</t>
  </si>
  <si>
    <t>LAVATÓRIO DE CANTO, LOUÇA BRANCA SUSPENSO, 29,5 X 39CM OU EQUIVALENTE, PADRÃO POPULAR - FORNECIMENTO E INSTALAÇÃO</t>
  </si>
  <si>
    <t>44.7</t>
  </si>
  <si>
    <t>86901</t>
  </si>
  <si>
    <t>CUBA DE EMBUTIR OVAL EM LOUÇA BRANCA, 35 X 50CM OU EQUIVALENTE - FORNECIMENTO E INSTALAÇÃO. AF_01/2020</t>
  </si>
  <si>
    <t>44.8</t>
  </si>
  <si>
    <t>86902</t>
  </si>
  <si>
    <t>LAVATÓRIO LOUÇA BRANCA COM COLUNA, *44 X 35,5* CM, PADRÃO POPULAR - FORNECIMENTO E INSTALAÇÃO. AF_01/2020</t>
  </si>
  <si>
    <t>44.9</t>
  </si>
  <si>
    <t>86872</t>
  </si>
  <si>
    <t>TANQUE DE LOUÇA BRANCA COM COLUNA, 30L OU EQUIVALENTE - FORNECIMENTO E INSTALAÇÃO. AF_01/2020</t>
  </si>
  <si>
    <t>44.10</t>
  </si>
  <si>
    <t>86900</t>
  </si>
  <si>
    <t>CUBA DE EMBUTIR RETANGULAR DE AÇO INOXIDÁVEL, 46 X 30 X 12 CM - FORNECIMENTO E INSTALAÇÃO. AF_01/2020</t>
  </si>
  <si>
    <t>44.11</t>
  </si>
  <si>
    <t>FNDE 217</t>
  </si>
  <si>
    <t>CUBA DE EMBUTIR RETANGULAR DE AÇO INOXIDÁVEL, 50 X 40 X 20 CM - FORNECIMENTO E INSTALAÇÃO</t>
  </si>
  <si>
    <t>44.12</t>
  </si>
  <si>
    <t>100852</t>
  </si>
  <si>
    <t>CUBA DE EMBUTIR RETANGULAR DE AÇO INOXIDÁVEL, 56 X 33 X 12 CM - FORNECIMENTO E INSTALAÇÃO. AF_01/2020</t>
  </si>
  <si>
    <t>44.13</t>
  </si>
  <si>
    <t>86877</t>
  </si>
  <si>
    <t>VÁLVULA EM METAL CROMADO 1.1/2" X 1.1/2" PARA TANQUE OU LAVATÓRIO, COM OU SEM LADRÃO - FORNECIMENTO E INSTALAÇÃO. AF_01/2020</t>
  </si>
  <si>
    <t>44.14</t>
  </si>
  <si>
    <t>86883</t>
  </si>
  <si>
    <t>SIFÃO DO TIPO FLEXÍVEL EM PVC 1 X 1.1/2 - FORNECIMENTO E INSTALAÇÃO. AF_01/2020</t>
  </si>
  <si>
    <t>44.15</t>
  </si>
  <si>
    <t>86909</t>
  </si>
  <si>
    <t>TORNEIRA CROMADA TUBO MÓVEL, DE MESA, 1/2" OU 3/4", PARA PIA DE COZINHA, PADRÃO ALTO - FORNECIMENTO E INSTALAÇÃO. AF_01/2020</t>
  </si>
  <si>
    <t>44.16</t>
  </si>
  <si>
    <t>FNDE 224</t>
  </si>
  <si>
    <t>TORNEIRA CROMADA DE MESA, 1/2 OU 3/4, LAVATÓRIO, COM TEMPORIZADOR - FORNECIMENTO  E INSTALAÇÃO.</t>
  </si>
  <si>
    <t>44.17</t>
  </si>
  <si>
    <t>FNDE 14</t>
  </si>
  <si>
    <t>TORNEIRA ELETRICA DE PAREDE, BICA ALTA, PARA COZINHA, 5500 W (110/220 V )</t>
  </si>
  <si>
    <t>44.18</t>
  </si>
  <si>
    <t>86913</t>
  </si>
  <si>
    <t>TORNEIRA CROMADA 1/2" OU 3/4" PARA TANQUE, PADRÃO POPULAR - FORNECIMENTO E INSTALAÇÃO. AF_01/2020</t>
  </si>
  <si>
    <t>44.19</t>
  </si>
  <si>
    <t>FNDE 225</t>
  </si>
  <si>
    <t>TORNEIRA CROMADA DE MESA PARA LAVATÓRIO, TIPO MONOCOMANDO - ACIONAMNTO TIPO ALAVANCA</t>
  </si>
  <si>
    <t>44.20</t>
  </si>
  <si>
    <t>FNDE 13</t>
  </si>
  <si>
    <t>TONEIRA ELÉTRICA COM MAGUEIRA PLÁSTICA FORTTI MAXI, LORENZETTI OU EQUIVALENTE</t>
  </si>
  <si>
    <t>44.21</t>
  </si>
  <si>
    <t>86887</t>
  </si>
  <si>
    <t>ENGATE FLEXÍVEL EM INOX, 1/2 X 40CM - FORNECIMENTO E INSTALAÇÃO. AF_01/2020</t>
  </si>
  <si>
    <t>44.22</t>
  </si>
  <si>
    <t>100860</t>
  </si>
  <si>
    <t>CHUVEIRO ELÉTRICO COMUM CORPO PLÁSTICO, TIPO DUCHA - FORNECIMENTO E INSTALAÇÃO. AF_01/2020</t>
  </si>
  <si>
    <t>44.23</t>
  </si>
  <si>
    <t>FNDE 226</t>
  </si>
  <si>
    <t>BARRA DE APOIO RETA, EM AÇO INOX POLIDO, COMPRIMENTO 40 CM, FIXADA NA PAREDE - FORNECIMENTO E INSTALAÇÃO</t>
  </si>
  <si>
    <t>44.24</t>
  </si>
  <si>
    <t>100867</t>
  </si>
  <si>
    <t>BARRA DE APOIO RETA, EM ACO INOX POLIDO, COMPRIMENTO 70 CM, FIXADA NA PAREDE - FORNECIMENTO E INSTALAÇÃO. AF_01/2020</t>
  </si>
  <si>
    <t>44.25</t>
  </si>
  <si>
    <t>100868</t>
  </si>
  <si>
    <t>BARRA DE APOIO RETA, EM ACO INOX POLIDO, COMPRIMENTO 80 CM, FIXADA NA PAREDE - FORNECIMENTO E INSTALAÇÃO. AF_01/2020</t>
  </si>
  <si>
    <t>44.26</t>
  </si>
  <si>
    <t>100875</t>
  </si>
  <si>
    <t>BANCO ARTICULADO, EM ACO INOX, PARA PCD, FIXADO NA PAREDE - FORNECIMENTO E INSTALAÇÃO. AF_01/2020</t>
  </si>
  <si>
    <t>44.27</t>
  </si>
  <si>
    <t>FNDE 215</t>
  </si>
  <si>
    <t>VÁLVULA DE DESCARGA METÁLICA, DUPLO ACIONAMNETO ECO BASE 1 1/2", ACABAMENTO METÁLICO CROMADO - FORNECIMENTO E INSTALAÇÃO</t>
  </si>
  <si>
    <t>44.28</t>
  </si>
  <si>
    <t>FNDE 15</t>
  </si>
  <si>
    <t>TOALHEIRO PLASTICO TIPO DISPENSER PARA PAPEL TOALHA INTERFOLHADO, FORNECIMENTO E INSTALAÇÃO</t>
  </si>
  <si>
    <t>44.29</t>
  </si>
  <si>
    <t>FNDE 16</t>
  </si>
  <si>
    <t>PAPELEIRA PLÁSTICA TIPO DISPENSER PARA PAPEL HIGIÊNICO ROLÃO, INCLUSO FIXAÇÃO, FORNECIMENTO E INSTALAÇÃO</t>
  </si>
  <si>
    <t>44.30</t>
  </si>
  <si>
    <t>95547</t>
  </si>
  <si>
    <t>SABONETEIRA PLASTICA TIPO DISPENSER PARA SABONETE LIQUIDO COM RESERVATORIO 800 A 1500 ML, INCLUSO FIXAÇÃO. AF_01/2020</t>
  </si>
  <si>
    <t>44.31</t>
  </si>
  <si>
    <t>FNDE 12</t>
  </si>
  <si>
    <t>ESPELHO CRISTAL, ESPESSURA 4MM, SEM MOLDURA, APARAFUSADO COM PARAFUSO EM AÇO ZINCADO COM ROSCA SOBERBA, COM ÁREA MENOR OU IGUAL A 1,0 M2</t>
  </si>
  <si>
    <t>44.32</t>
  </si>
  <si>
    <t>FNDE 17</t>
  </si>
  <si>
    <t>DUCHA/CHUVEIRO METÁLICO, DE PAREDE. ARTICULÁVEL, COM DESVIADOR E DUCHA MANUAL</t>
  </si>
  <si>
    <t>44.33</t>
  </si>
  <si>
    <t>FNDE 34</t>
  </si>
  <si>
    <t>CABIDE/GANCHO DE BANHEIRO SIMPLES EM METAL CROMADO, INCLUSO FIXAÇÃO.</t>
  </si>
  <si>
    <t>44.34</t>
  </si>
  <si>
    <t>FNDE 449</t>
  </si>
  <si>
    <t>BARRA METÁLICA COM PINTURA CINZA PARA PROTEÇÃO DOS ESPELHOS E CHUVEIRO INFANTIL</t>
  </si>
  <si>
    <t>45</t>
  </si>
  <si>
    <t>INSTALAÇÃO DE GÁS COMBUSTÍVEL</t>
  </si>
  <si>
    <t>45.1</t>
  </si>
  <si>
    <t>FNDE 29</t>
  </si>
  <si>
    <t>REGULADOR DE ALTA PRESSÃO GLP</t>
  </si>
  <si>
    <t>45.2</t>
  </si>
  <si>
    <t>103029</t>
  </si>
  <si>
    <t>REGISTRO OU REGULADOR DE GÁS DE COZINHA - FORNECIMENTO E INSTALAÇÃO. AF_08/2021</t>
  </si>
  <si>
    <t>45.3</t>
  </si>
  <si>
    <t>92688</t>
  </si>
  <si>
    <t>TUBO DE AÇO GALVANIZADO COM COSTURA, CLASSE MÉDIA, CONEXÃO ROSQUEADA, DN 20 (3/4"), INSTALADO EM RAMAIS E SUB-RAMAIS DE GÁS - FORNECIMENTO E INSTALAÇÃO. AF_01/2026</t>
  </si>
  <si>
    <t>45.4</t>
  </si>
  <si>
    <t>FNDE 301</t>
  </si>
  <si>
    <t>CAP OU TAMPÃO DE FERRO GALAVANIZADO, COM ROSCA BSP, DE 3/4</t>
  </si>
  <si>
    <t>45.5</t>
  </si>
  <si>
    <t>FNDE 260</t>
  </si>
  <si>
    <t>MANGUEIRA PARA GÁS - GLP</t>
  </si>
  <si>
    <t>45.6</t>
  </si>
  <si>
    <t>95248</t>
  </si>
  <si>
    <t>VÁLVULA DE ESFERA BRUTA, BRONZE, ROSCÁVEL, 1/2" - FORNECIMENTO E INSTALAÇÃO. AF_08/2021</t>
  </si>
  <si>
    <t>45.7</t>
  </si>
  <si>
    <t>95249</t>
  </si>
  <si>
    <t>VÁLVULA DE ESFERA BRUTA, BRONZE, ROSCÁVEL, 3/4'' - FORNECIMENTO E INSTALAÇÃO. AF_08/2021</t>
  </si>
  <si>
    <t>45.8</t>
  </si>
  <si>
    <t>92705</t>
  </si>
  <si>
    <t>TÊ, EM FERRO GALVANIZADO, CONEXÃO ROSQUEADA, DN 20 (3/4"), INSTALADO EM RAMAIS E SUB-RAMAIS DE GÁS - FORNECIMENTO E INSTALAÇÃO. AF_01/2026</t>
  </si>
  <si>
    <t>45.9</t>
  </si>
  <si>
    <t>92695</t>
  </si>
  <si>
    <t>LUVA, EM FERRO GALVANIZADO, CONEXÃO ROSQUEADA, DN 20 (3/4"), INSTALADO EM RAMAIS E SUB-RAMAIS DE GÁS - FORNECIMENTO E INSTALAÇÃO. AF_01/2026</t>
  </si>
  <si>
    <t>45.10</t>
  </si>
  <si>
    <t>97548</t>
  </si>
  <si>
    <t>CURVA 45 GRAUS, EM AÇO, CONEXÃO SOLDADA, DN 20 (3/4"), INSTALADO EM RAMAIS E SUB-RAMAIS DE GÁS - FORNECIMENTO E INSTALAÇÃO. AF_01/2026</t>
  </si>
  <si>
    <t>45.11</t>
  </si>
  <si>
    <t>97549</t>
  </si>
  <si>
    <t>CURVA 90 GRAUS, EM AÇO, CONEXÃO SOLDADA, DN 20 (3/4"), INSTALADO EM RAMAIS E SUB-RAMAIS DE GÁS - FORNECIMENTO E INSTALAÇÃO. AF_01/2026</t>
  </si>
  <si>
    <t>45.12</t>
  </si>
  <si>
    <t>97547</t>
  </si>
  <si>
    <t>CURVA 90 GRAUS, EM AÇO, CONEXÃO SOLDADA, DN 15 (1/2"), INSTALADO EM RAMAIS E SUB-RAMAIS DE GÁS - FORNECIMENTO E INSTALAÇÃO. AF_01/2026</t>
  </si>
  <si>
    <t>45.13</t>
  </si>
  <si>
    <t>FNDE 302</t>
  </si>
  <si>
    <t>REQUADRO EM ALUMÍNIO TIPO VENEZIANA COM GUSRNIÇÃO, FIXAÇÃO COM PARAFUSOS - FORNECIMENTO E INSTALAÇÃO</t>
  </si>
  <si>
    <t>46</t>
  </si>
  <si>
    <t>EXTINTORES</t>
  </si>
  <si>
    <t>46.1</t>
  </si>
  <si>
    <t>101909</t>
  </si>
  <si>
    <t>EXTINTOR DE INCÊNDIO PORTÁTIL COM CARGA DE PQS DE 6 KG, CLASSE BC - FORNECIMENTO E INSTALAÇÃO. AF_01/2026_PE</t>
  </si>
  <si>
    <t>SISTEMA DE PROTEÇÃO CONTRA INCÊNDIO</t>
  </si>
  <si>
    <t>46.2</t>
  </si>
  <si>
    <t>101907</t>
  </si>
  <si>
    <t>EXTINTOR DE INCÊNDIO PORTÁTIL COM CARGA DE CO2 DE 6 KG, CLASSE BC - FORNECIMENTO E INSTALAÇÃO. AF_01/2026_PE</t>
  </si>
  <si>
    <t>47</t>
  </si>
  <si>
    <t>HIDRANTES</t>
  </si>
  <si>
    <t>47.1</t>
  </si>
  <si>
    <t>101912</t>
  </si>
  <si>
    <t>ABRIGO PARA HIDRANTE, 75X45X17CM, COM REGISTRO GLOBO ANGULAR 45 GRAUS 2 1/2", ADAPTADOR STORZ 2 1/2", MANGUEIRA DE INCÊNDIO 15M 2 1/2" E ESGUICHO EM LATÃO 2 1/2" - FORNECIMENTO E INSTALAÇÃO. AF_01/2026</t>
  </si>
  <si>
    <t>47.2</t>
  </si>
  <si>
    <t>106677</t>
  </si>
  <si>
    <t>REGISTRO DE RECALQUE, HIDRANTE SUBTERRÂNEO PREDIAL, 65 MM - FORNECIMENTO E INSTALAÇÃO. AF_01/2026</t>
  </si>
  <si>
    <t>48</t>
  </si>
  <si>
    <t>48.1</t>
  </si>
  <si>
    <t>48.2</t>
  </si>
  <si>
    <t>99624</t>
  </si>
  <si>
    <t>VÁLVULA DE RETENÇÃO HORIZONTAL, DE BRONZE, ROSCÁVEL, 2 1/2" - FORNECIMENTO E INSTALAÇÃO. AF_08/2021</t>
  </si>
  <si>
    <t>48.3</t>
  </si>
  <si>
    <t>101917</t>
  </si>
  <si>
    <t>MANÔMETRO 0 A 200 PSI (0 A 14 KGF/CM2), D = 50MM - FORNECIMENTO E INSTALAÇÃO. AF_01/2026</t>
  </si>
  <si>
    <t>48.4</t>
  </si>
  <si>
    <t>FNDE 332</t>
  </si>
  <si>
    <t>MOTO BOMBA 5.00 CV - VAZÃO 12.0 M³/H - PRESSÃO 15 MCA - FORNECIMENTO E INSTALAÇÃO</t>
  </si>
  <si>
    <t>48.5</t>
  </si>
  <si>
    <t>FNDE 112</t>
  </si>
  <si>
    <t>PRESSOSTATO</t>
  </si>
  <si>
    <t>48.6</t>
  </si>
  <si>
    <t>FNDE 114</t>
  </si>
  <si>
    <t>VÁLVULA DE ALÍVIO COM MOLA 2"</t>
  </si>
  <si>
    <t>48.7</t>
  </si>
  <si>
    <t>102111</t>
  </si>
  <si>
    <t>BOMBA CENTRÍFUGA, MONOFÁSICA, 0,5 CV OU 0,49 HP, HM 6 A 20 M, Q 1,2 A 8,3 M3/H - FORNECIMENTO E INSTALAÇÃO. AF_11/2025_PS</t>
  </si>
  <si>
    <t>48.8</t>
  </si>
  <si>
    <t>FNDE 67</t>
  </si>
  <si>
    <t>CENTRAL ALARME ENDEREÇAVEL</t>
  </si>
  <si>
    <t>49</t>
  </si>
  <si>
    <t>49.1</t>
  </si>
  <si>
    <t>94473</t>
  </si>
  <si>
    <t>COTOVELO 90 GRAUS, EM FERRO GALVANIZADO, CONEXÃO ROSQUEADA, DN 65 MM (2 1/2"), INSTALADO EM RESERVAÇÃO PREDIAL DE ÁGUA - FORNECIMENTO E INSTALAÇÃO. AF_04/2024</t>
  </si>
  <si>
    <t>49.2</t>
  </si>
  <si>
    <t>92367</t>
  </si>
  <si>
    <t>TUBO DE AÇO GALVANIZADO COM COSTURA, CLASSE MÉDIA, DN 65 (2 1/2"), CONEXÃO ROSQUEADA, INSTALADO EM REDE DE ALIMENTAÇÃO PARA HIDRANTE - FORNECIMENTO E INSTALAÇÃO. AF_01/2026</t>
  </si>
  <si>
    <t>49.3</t>
  </si>
  <si>
    <t>94474</t>
  </si>
  <si>
    <t>COTOVELO 45 GRAUS, EM FERRO GALVANIZADO, CONEXÃO ROSQUEADA, DN 65 MM (2 1/2"), INSTALADO EM RESERVAÇÃO PREDIAL DE ÁGUA - FORNECIMENTO E INSTALAÇÃO. AF_04/2024</t>
  </si>
  <si>
    <t>49.4</t>
  </si>
  <si>
    <t>92665</t>
  </si>
  <si>
    <t>NIPLE, EM FERRO GALVANIZADO, CONEXÃO ROSQUEADA, DN 65 (2 1/2"), INSTALADO EM REDE DE ALIMENTAÇÃO PARA SPRINKLER - FORNECIMENTO E INSTALAÇÃO. AF_01/2026</t>
  </si>
  <si>
    <t>49.5</t>
  </si>
  <si>
    <t>92642</t>
  </si>
  <si>
    <t>TÊ, EM FERRO GALVANIZADO, CONEXÃO ROSQUEADA, DN 65 (2 1/2"), INSTALADO EM REDE DE ALIMENTAÇÃO PARA HIDRANTE - FORNECIMENTO E INSTALAÇÃO. AF_01/2026</t>
  </si>
  <si>
    <t>50</t>
  </si>
  <si>
    <t>SINALIZAÇÕES</t>
  </si>
  <si>
    <t>50.1</t>
  </si>
  <si>
    <t>97599</t>
  </si>
  <si>
    <t>LUMINÁRIA DE EMERGÊNCIA, COM 30 LÂMPADAS LED DE 2 W, SEM REATOR - FORNECIMENTO E INSTALAÇÃO. AF_09/2024</t>
  </si>
  <si>
    <t>50.2</t>
  </si>
  <si>
    <t>FNDE 303</t>
  </si>
  <si>
    <t>SINALIZAÇÃO COM PLACA INDICATIVA FIXADA NA ESTRUTURA</t>
  </si>
  <si>
    <t>50.3</t>
  </si>
  <si>
    <t>102520</t>
  </si>
  <si>
    <t>PINTURA DE SINALIZAÇÃO VERTICAL DE SEGURANÇA, FAIXAS AMARELA E PRETA, APLICAÇÃO MANUAL, 2 DEMÃOS. AF_05/2021</t>
  </si>
  <si>
    <t>51</t>
  </si>
  <si>
    <t>QUADROS</t>
  </si>
  <si>
    <t>51.1</t>
  </si>
  <si>
    <t>101875</t>
  </si>
  <si>
    <t>QUADRO DE DISTRIBUIÇÃO DE ENERGIA EM CHAPA DE AÇO GALVANIZADO, DE EMBUTIR, COM BARRAMENTO TRIFÁSICO, PARA 12 DISJUNTORES DIN 100A - FORNECIMENTO E INSTALAÇÃO. AF_07/2025</t>
  </si>
  <si>
    <t>INSTALAÇÃO ELÉTRICA - 220V</t>
  </si>
  <si>
    <t>51.2</t>
  </si>
  <si>
    <t>101883</t>
  </si>
  <si>
    <t>QUADRO DE DISTRIBUIÇÃO DE ENERGIA EM CHAPA DE AÇO GALVANIZADO, DE EMBUTIR, COM BARRAMENTO TRIFÁSICO, PARA 18 DISJUNTORES DIN 100A - FORNECIMENTO E INSTALAÇÃO. AF_07/2025</t>
  </si>
  <si>
    <t>51.3</t>
  </si>
  <si>
    <t>101879</t>
  </si>
  <si>
    <t>QUADRO DE DISTRIBUIÇÃO DE ENERGIA EM CHAPA DE AÇO GALVANIZADO, DE EMBUTIR, COM BARRAMENTO TRIFÁSICO, PARA 24 DISJUNTORES DIN 100A - FORNECIMENTO E INSTALAÇÃO. AF_07/2025</t>
  </si>
  <si>
    <t>51.4</t>
  </si>
  <si>
    <t>101946</t>
  </si>
  <si>
    <t>QUADRO DE MEDIÇÃO GERAL DE ENERGIA PARA 1 MEDIDOR DE SOBREPOR - FORNECIMENTO E INSTALAÇÃO. AF_07/2025</t>
  </si>
  <si>
    <t>52</t>
  </si>
  <si>
    <t>DISJUNTORES</t>
  </si>
  <si>
    <t>52.1</t>
  </si>
  <si>
    <t>93653</t>
  </si>
  <si>
    <t>DISJUNTOR MONOPOLAR TIPO DIN, CORRENTE NOMINAL DE 10A - FORNECIMENTO E INSTALAÇÃO. AF_07/2025</t>
  </si>
  <si>
    <t>52.2</t>
  </si>
  <si>
    <t>93654</t>
  </si>
  <si>
    <t>DISJUNTOR MONOPOLAR TIPO DIN, CORRENTE NOMINAL DE 16A - FORNECIMENTO E INSTALAÇÃO. AF_07/2025</t>
  </si>
  <si>
    <t>52.3</t>
  </si>
  <si>
    <t>93655</t>
  </si>
  <si>
    <t>DISJUNTOR MONOPOLAR TIPO DIN, CORRENTE NOMINAL DE 20A - FORNECIMENTO E INSTALAÇÃO. AF_07/2025</t>
  </si>
  <si>
    <t>52.4</t>
  </si>
  <si>
    <t>93656</t>
  </si>
  <si>
    <t>DISJUNTOR MONOPOLAR TIPO DIN, CORRENTE NOMINAL DE 25A - FORNECIMENTO E INSTALAÇÃO. AF_07/2025</t>
  </si>
  <si>
    <t>52.5</t>
  </si>
  <si>
    <t>93658</t>
  </si>
  <si>
    <t>DISJUNTOR MONOPOLAR TIPO DIN, CORRENTE NOMINAL DE 40A - FORNECIMENTO E INSTALAÇÃO. AF_07/2025</t>
  </si>
  <si>
    <t>52.6</t>
  </si>
  <si>
    <t>93668</t>
  </si>
  <si>
    <t>DISJUNTOR TRIPOLAR TIPO DIN, CORRENTE NOMINAL DE 16A - FORNECIMENTO E INSTALAÇÃO. AF_07/2025</t>
  </si>
  <si>
    <t>52.7</t>
  </si>
  <si>
    <t>93671</t>
  </si>
  <si>
    <t>DISJUNTOR TRIPOLAR TIPO DIN, CORRENTE NOMINAL DE 32A - FORNECIMENTO E INSTALAÇÃO. AF_07/2025</t>
  </si>
  <si>
    <t>52.8</t>
  </si>
  <si>
    <t>93672</t>
  </si>
  <si>
    <t>DISJUNTOR TRIPOLAR TIPO DIN, CORRENTE NOMINAL DE 40A - FORNECIMENTO E INSTALAÇÃO. AF_07/2025</t>
  </si>
  <si>
    <t>52.9</t>
  </si>
  <si>
    <t>93673</t>
  </si>
  <si>
    <t>DISJUNTOR TRIPOLAR TIPO DIN, CORRENTE NOMINAL DE 50A - FORNECIMENTO E INSTALAÇÃO. AF_07/2025</t>
  </si>
  <si>
    <t>52.10</t>
  </si>
  <si>
    <t>101894</t>
  </si>
  <si>
    <t>DISJUNTOR TRIPOLAR TIPO NEMA, CORRENTE NOMINAL DE 60 ATÉ 100A - FORNECIMENTO E INSTALAÇÃO. AF_07/2025</t>
  </si>
  <si>
    <t>52.11</t>
  </si>
  <si>
    <t>101897</t>
  </si>
  <si>
    <t>DISJUNTOR TERMOMAGNÉTICO TRIPOLAR, CORRENTE NOMINAL DE 250A - FORNECIMENTO E INSTALAÇÃO. AF_07/2025</t>
  </si>
  <si>
    <t>52.12</t>
  </si>
  <si>
    <t>FNDE 86</t>
  </si>
  <si>
    <t>DISJUNTOR BIPOLAR TIPO DR, CORRENTE NOMINAL DE 25A - 30 mA</t>
  </si>
  <si>
    <t>52.13</t>
  </si>
  <si>
    <t>FNDE 87</t>
  </si>
  <si>
    <t>DISJUNTOR BIPOLAR TIPO DR, CORRENTE NOMINAL DE 40A - 30mA</t>
  </si>
  <si>
    <t>52.14</t>
  </si>
  <si>
    <t>FNDE 88</t>
  </si>
  <si>
    <t>DISPOSITIVO CONTRA SURTO -M DPS 40 KA</t>
  </si>
  <si>
    <t>52.15</t>
  </si>
  <si>
    <t>FNDE 89</t>
  </si>
  <si>
    <t>DISPOSITIVO CONTRA SURTO - DPS 80 KA</t>
  </si>
  <si>
    <t>53</t>
  </si>
  <si>
    <t>ELETRODUTO E ACESSÓRIOS</t>
  </si>
  <si>
    <t>53.1</t>
  </si>
  <si>
    <t>91834</t>
  </si>
  <si>
    <t>ELETRODUTO FLEXÍVEL CORRUGADO, PVC, DN 25 MM (3/4"), PARA CIRCUITOS TERMINAIS, INSTALADO EM FORRO - FORNECIMENTO E INSTALAÇÃO. AF_03/2023</t>
  </si>
  <si>
    <t>53.2</t>
  </si>
  <si>
    <t>91836</t>
  </si>
  <si>
    <t>ELETRODUTO FLEXÍVEL CORRUGADO, PVC, DN 32 MM (1"), PARA CIRCUITOS TERMINAIS, INSTALADO EM FORRO - FORNECIMENTO E INSTALAÇÃO. AF_03/2023</t>
  </si>
  <si>
    <t>53.3</t>
  </si>
  <si>
    <t>93008</t>
  </si>
  <si>
    <t>ELETRODUTO RÍGIDO ROSCÁVEL, PVC, DN 50 MM (1 1/2"), PARA REDE ENTERRADA DE DISTRIBUIÇÃO DE ENERGIA ELÉTRICA - FORNECIMENTO E INSTALAÇÃO. AF_12/2021</t>
  </si>
  <si>
    <t>53.4</t>
  </si>
  <si>
    <t>93009</t>
  </si>
  <si>
    <t>ELETRODUTO RÍGIDO ROSCÁVEL, PVC, DN 60 MM (2"), PARA REDE ENTERRADA DE DISTRIBUIÇÃO DE ENERGIA ELÉTRICA - FORNECIMENTO E INSTALAÇÃO. AF_12/2021</t>
  </si>
  <si>
    <t>53.5</t>
  </si>
  <si>
    <t>93011</t>
  </si>
  <si>
    <t>ELETRODUTO RÍGIDO ROSCÁVEL, PVC, DN 85 MM (3"), PARA REDE ENTERRADA DE DISTRIBUIÇÃO DE ENERGIA ELÉTRICA - FORNECIMENTO E INSTALAÇÃO. AF_12/2021</t>
  </si>
  <si>
    <t>53.6</t>
  </si>
  <si>
    <t>FNDE 94</t>
  </si>
  <si>
    <t>ELETRODUTO EM AÇO ZINCADO OU GALVANIZADO DN=3/4", APARENTE - FORNECIDO E INSTALAÇÃO</t>
  </si>
  <si>
    <t>53.7</t>
  </si>
  <si>
    <t>97886</t>
  </si>
  <si>
    <t>CAIXA ENTERRADA ELÉTRICA RETANGULAR, EM ALVENARIA COM TIJOLOS CERÂMICOS MACIÇOS, FUNDO COM BRITA, DIMENSÕES INTERNAS: 0,3X0,3X0,3 M. AF_12/2020</t>
  </si>
  <si>
    <t>53.8</t>
  </si>
  <si>
    <t>91937</t>
  </si>
  <si>
    <t>CAIXA OCTOGONAL 3" X 3", PVC, INSTALADA EM LAJE - FORNECIMENTO E INSTALAÇÃO. AF_03/2023</t>
  </si>
  <si>
    <t>53.9</t>
  </si>
  <si>
    <t>91940</t>
  </si>
  <si>
    <t>CAIXA RETANGULAR 4" X 2" MÉDIA (1,30 M DO PISO), PVC, INSTALADA EM PAREDE - FORNECIMENTO E INSTALAÇÃO. AF_03/2023</t>
  </si>
  <si>
    <t>54</t>
  </si>
  <si>
    <t>CABOS E FIOS CONDUTORES</t>
  </si>
  <si>
    <t>54.1</t>
  </si>
  <si>
    <t>91926</t>
  </si>
  <si>
    <t>CABO DE COBRE FLEXÍVEL ISOLADO, 2,5 MM², ANTI-CHAMA 450/750 V, PARA CIRCUITOS TERMINAIS - FORNECIMENTO E INSTALAÇÃO. AF_03/2023</t>
  </si>
  <si>
    <t>54.2</t>
  </si>
  <si>
    <t>91928</t>
  </si>
  <si>
    <t>CABO DE COBRE FLEXÍVEL ISOLADO, 4 MM², ANTI-CHAMA 450/750 V, PARA CIRCUITOS TERMINAIS - FORNECIMENTO E INSTALAÇÃO. AF_03/2023</t>
  </si>
  <si>
    <t>54.3</t>
  </si>
  <si>
    <t>91930</t>
  </si>
  <si>
    <t>CABO DE COBRE FLEXÍVEL ISOLADO, 6 MM², ANTI-CHAMA 450/750 V, PARA CIRCUITOS TERMINAIS - FORNECIMENTO E INSTALAÇÃO. AF_03/2023</t>
  </si>
  <si>
    <t>54.4</t>
  </si>
  <si>
    <t>91934</t>
  </si>
  <si>
    <t>CABO DE COBRE FLEXÍVEL ISOLADO, 16 MM², ANTI-CHAMA 450/750 V, PARA CIRCUITOS TERMINAIS - FORNECIMENTO E INSTALAÇÃO. AF_03/2023</t>
  </si>
  <si>
    <t>54.5</t>
  </si>
  <si>
    <t>92984</t>
  </si>
  <si>
    <t>CABO DE COBRE FLEXÍVEL ISOLADO, 25 MM², ANTI-CHAMA 0,6/1,0 KV, PARA REDE ENTERRADA DE DISTRIBUIÇÃO DE ENERGIA ELÉTRICA - FORNECIMENTO E INSTALAÇÃO. AF_12/2021</t>
  </si>
  <si>
    <t>54.6</t>
  </si>
  <si>
    <t>92986</t>
  </si>
  <si>
    <t>CABO DE COBRE FLEXÍVEL ISOLADO, 35 MM², ANTI-CHAMA 0,6/1,0 KV, PARA REDE ENTERRADA DE DISTRIBUIÇÃO DE ENERGIA ELÉTRICA - FORNECIMENTO E INSTALAÇÃO. AF_12/2021</t>
  </si>
  <si>
    <t>54.7</t>
  </si>
  <si>
    <t>92990</t>
  </si>
  <si>
    <t>CABO DE COBRE FLEXÍVEL ISOLADO, 70 MM², ANTI-CHAMA 0,6/1,0 KV, PARA REDE ENTERRADA DE DISTRIBUIÇÃO DE ENERGIA ELÉTRICA - FORNECIMENTO E INSTALAÇÃO. AF_12/2021</t>
  </si>
  <si>
    <t>54.8</t>
  </si>
  <si>
    <t>101567</t>
  </si>
  <si>
    <t>CABO DE COBRE FLEXÍVEL ISOLADO, 95 MM², 0,6/1,0 KV, PARA REDE AÉREA DE DISTRIBUIÇÃO DE ENERGIA ELÉTRICA DE BAIXA TENSÃO - FORNECIMENTO E INSTALAÇÃO. AF_12/2025</t>
  </si>
  <si>
    <t>54.9</t>
  </si>
  <si>
    <t>92996</t>
  </si>
  <si>
    <t>CABO DE COBRE FLEXÍVEL ISOLADO, 150 MM², ANTI-CHAMA 0,6/1,0 KV, PARA REDE ENTERRADA DE DISTRIBUIÇÃO DE ENERGIA ELÉTRICA - FORNECIMENTO E INSTALAÇÃO. AF_12/2021</t>
  </si>
  <si>
    <t>55</t>
  </si>
  <si>
    <t>ELETROCALHAS</t>
  </si>
  <si>
    <t>55.1</t>
  </si>
  <si>
    <t>FNDE 313</t>
  </si>
  <si>
    <t>ELETROCALHA LISA OU PERFURADA EM AÇO, GALVANIZADO, LARGURA 150MM E ALTURA 100MM, ICLUSIVE EMENDA E FIXAÇÃO - FORNECIMENTO E INSTALAÇÃO</t>
  </si>
  <si>
    <t>55.2</t>
  </si>
  <si>
    <t>104764</t>
  </si>
  <si>
    <t>SUPORTE PARA 2 ELETRODUTOS, ESPAÇADO A CADA 80 CM, EM PERFILADO COM COMPRIMENTO DE 25 CM FIXADO EM LAJE, POR METRO DE ELETRODUTO FIXADO. AF_09/2023</t>
  </si>
  <si>
    <t>56</t>
  </si>
  <si>
    <t>ILUMINAÇÃO E TOMADAS</t>
  </si>
  <si>
    <t>56.1</t>
  </si>
  <si>
    <t>92000</t>
  </si>
  <si>
    <t>TOMADA BAIXA DE EMBUTIR (1 MÓDULO), 2P+T 10 A, INCLUINDO SUPORTE E PLACA - FORNECIMENTO E INSTALAÇÃO. AF_03/2023</t>
  </si>
  <si>
    <t>56.2</t>
  </si>
  <si>
    <t>92001</t>
  </si>
  <si>
    <t>TOMADA BAIXA DE EMBUTIR (1 MÓDULO), 2P+T 20 A, INCLUINDO SUPORTE E PLACA - FORNECIMENTO E INSTALAÇÃO. AF_03/2023</t>
  </si>
  <si>
    <t>56.3</t>
  </si>
  <si>
    <t>92029</t>
  </si>
  <si>
    <t>INTERRUPTOR PARALELO (1 MÓDULO) COM 1 TOMADA DE EMBUTIR 2P+T 10 A, INCLUINDO SUPORTE E PLACA - FORNECIMENTO E INSTALAÇÃO. AF_03/2023</t>
  </si>
  <si>
    <t>56.4</t>
  </si>
  <si>
    <t>91955</t>
  </si>
  <si>
    <t>INTERRUPTOR PARALELO (1 MÓDULO), 10A/250V, INCLUINDO SUPORTE E PLACA - FORNECIMENTO E INSTALAÇÃO. AF_03/2023</t>
  </si>
  <si>
    <t>56.5</t>
  </si>
  <si>
    <t>92033</t>
  </si>
  <si>
    <t>INTERRUPTOR PARALELO (2 MÓDULOS) COM 1 TOMADA DE EMBUTIR 2P+T 10 A, INCLUINDO SUPORTE E PLACA - FORNECIMENTO E INSTALAÇÃO. AF_03/2023</t>
  </si>
  <si>
    <t>56.6</t>
  </si>
  <si>
    <t>91967</t>
  </si>
  <si>
    <t>INTERRUPTOR SIMPLES (3 MÓDULOS), 10A/250V, INCLUINDO SUPORTE E PLACA - FORNECIMENTO E INSTALAÇÃO. AF_03/2023</t>
  </si>
  <si>
    <t>56.7</t>
  </si>
  <si>
    <t>FNDE 309</t>
  </si>
  <si>
    <t>ESPELHO/ PLACA CEGA 4! X 2", PARA INSTALAÇÃO DE TOMADAS E INTERRUPTORES</t>
  </si>
  <si>
    <t>56.8</t>
  </si>
  <si>
    <t>97608</t>
  </si>
  <si>
    <t>LUMINÁRIA ARANDELA TIPO TRATARUGA, COM GRADE DE SOBREPOR, COM 1 LÂMPADA LED DE 10 W - FORNECIMENTO E INSTALAÇÃO</t>
  </si>
  <si>
    <t>56.9</t>
  </si>
  <si>
    <t>101659</t>
  </si>
  <si>
    <t>LUMINÁRIA DE LED PARA ILUMINAÇÃO PÚBLICA, DE 181 W ATÉ 239 W - FORNECIMENTO E INSTALAÇÃO. AF_02/2025_PS</t>
  </si>
  <si>
    <t>56.10</t>
  </si>
  <si>
    <t>97600</t>
  </si>
  <si>
    <t>REFLETOR DE ALUMÍNIO, DE SUPORTE E ALÇA, COM 1 LÂMAPADA VAPOR DE MERCÚRIO DE 150 E, COM REATOR ALTO FATOR DE POTÊNCIA - FORNECIMENTO E INSTALAÇÃO</t>
  </si>
  <si>
    <t>56.11</t>
  </si>
  <si>
    <t>LUMINÁRIA LED REFLETOR RETANGULAR BIVOLT, LUZ BRANCA, 50 W</t>
  </si>
  <si>
    <t>56.12</t>
  </si>
  <si>
    <t>FNDE 705</t>
  </si>
  <si>
    <t>LUMINÁRIATIPO CALHA, DE MEBUTIR, COM 2 LÂMPADAS TUBULARES LED DE 36/40 W, SEM REATOR - FORNECIMENTO E INSTALAÇÃO</t>
  </si>
  <si>
    <t>56.13</t>
  </si>
  <si>
    <t>FNDE 704</t>
  </si>
  <si>
    <t>LUMINÁRIA TIPO CALHA DE EMBUTIR, COM 2 LÂMPADAS TUBULARES LED DE 18 W, SEM REATOR - FORNECIMENTO E INSTALAÇÃO</t>
  </si>
  <si>
    <t>56.14</t>
  </si>
  <si>
    <t>FNDE 610</t>
  </si>
  <si>
    <t>LUMINÁRIA RETANGULAR DE EMBUTIR TIPO CALHA ABERTA PARA 2 LÂMPADAS FLUORESCENTES TUBULARES DE 28W/54W</t>
  </si>
  <si>
    <t>57</t>
  </si>
  <si>
    <t>DUTOS</t>
  </si>
  <si>
    <t>57.1</t>
  </si>
  <si>
    <t>91927</t>
  </si>
  <si>
    <t>CABO DE COBRE FLEXÍVEL ISOLADO, 2,5 MM², ANTI-CHAMA 0,6/1,0 KV, PARA CIRCUITOS TERMINAIS - FORNECIMENTO E INSTALAÇÃO. AF_03/2023</t>
  </si>
  <si>
    <t>INSTALAÇÕES DE CLIMATIZAÇÃO</t>
  </si>
  <si>
    <t>57.2</t>
  </si>
  <si>
    <t>91929</t>
  </si>
  <si>
    <t>CABO DE COBRE FLEXÍVEL ISOLADO, 4 MM², ANTI-CHAMA 0,6/1,0 KV, PARA CIRCUITOS TERMINAIS - FORNECIMENTO E INSTALAÇÃO. AF_03/2023</t>
  </si>
  <si>
    <t>57.3</t>
  </si>
  <si>
    <t>97327</t>
  </si>
  <si>
    <t>TUBO EM COBRE FLEXÍVEL, DN 1/4", COM ISOLAMENTO, INSTALADO EM RAMAL DE ALIMENTAÇÃO DE AR-CONDICIONADO - FORNECIMENTO E INSTALAÇÃO. AF_07/2025</t>
  </si>
  <si>
    <t>57.4</t>
  </si>
  <si>
    <t>97328</t>
  </si>
  <si>
    <t>TUBO EM COBRE FLEXÍVEL, DN 3/8", COM ISOLAMENTO, INSTALADO EM RAMAL DE ALIMENTAÇÃO DE AR-CONDICIONADO - FORNECIMENTO E INSTALAÇÃO. AF_07/2025</t>
  </si>
  <si>
    <t>57.5</t>
  </si>
  <si>
    <t>103992</t>
  </si>
  <si>
    <t>ADAPTADOR CURTO COM BOLSA E ROSCA PARA REGISTRO, PVC, SOLDÁVEL, DN 40MM X 1.1/4", INSTALADO EM RAMAL DE DISTRIBUIÇÃO DE ÁGUA - FORNECIMENTO E INSTALAÇÃO. AF_06/2022</t>
  </si>
  <si>
    <t>58</t>
  </si>
  <si>
    <t>DRENO</t>
  </si>
  <si>
    <t>58.1</t>
  </si>
  <si>
    <t>103978</t>
  </si>
  <si>
    <t>TUBO, PVC, SOLDÁVEL, DE 40MM, INSTALADO EM RAMAL DE DISTRIBUIÇÃO DE ÁGUA - FORNECIMENTO E INSTALAÇÃO. AF_06/2022</t>
  </si>
  <si>
    <t>58.2</t>
  </si>
  <si>
    <t>103981</t>
  </si>
  <si>
    <t>JOELHO 45 GRAUS, PVC, SOLDÁVEL, DN 40MM, INSTALADO EM RAMAL DE DISTRIBUIÇÃO DE ÁGUA - FORNECIMENTO E INSTALAÇÃO. AF_06/2022</t>
  </si>
  <si>
    <t>58.3</t>
  </si>
  <si>
    <t>103980</t>
  </si>
  <si>
    <t>JOELHO 90 GRAUS, PVC, SOLDÁVEL, DN 40MM, INSTALADO EM RAMAL DE DISTRIBUIÇÃO DE ÁGUA - FORNECIMENTO E INSTALAÇÃO. AF_06/2022</t>
  </si>
  <si>
    <t>58.4</t>
  </si>
  <si>
    <t>104011</t>
  </si>
  <si>
    <t>TE, PVC, SOLDÁVEL, DN 40MM, INSTALADO EM RAMAL DE DISTRIBUIÇÃO DE ÁGUA - FORNECIMENTO E INSTALAÇÃO. AF_06/2022</t>
  </si>
  <si>
    <t>59</t>
  </si>
  <si>
    <t>ACESSÓRIOS CABEAMENTO</t>
  </si>
  <si>
    <t>59.1</t>
  </si>
  <si>
    <t>98302</t>
  </si>
  <si>
    <t>PATCH PANEL 24 PORTAS, CATEGORIA 6 - FORNECIMENTO E INSTALAÇÃO. AF_08/2025</t>
  </si>
  <si>
    <t>INSTALAÇÕES DE CABEAMENTO ESTRUTURADO</t>
  </si>
  <si>
    <t>59.2</t>
  </si>
  <si>
    <t>FNDE 76</t>
  </si>
  <si>
    <t>SWITCH TIPO 24 PORTAS COM CAPACIDADE DE 10/100/100 Mbps</t>
  </si>
  <si>
    <t>59.3</t>
  </si>
  <si>
    <t>FNDE 385</t>
  </si>
  <si>
    <t>PATCH CORD, CATEGORIA 6 UTO, 4 PARES</t>
  </si>
  <si>
    <t>59.4</t>
  </si>
  <si>
    <t>FNDE 123</t>
  </si>
  <si>
    <t>GUIA DE CABOS FECHADOS 1U</t>
  </si>
  <si>
    <t>59.5</t>
  </si>
  <si>
    <t>FNDE 122</t>
  </si>
  <si>
    <t>BANDEJA MÓVEL, PADRÃO 19"</t>
  </si>
  <si>
    <t>59.6</t>
  </si>
  <si>
    <t>100555</t>
  </si>
  <si>
    <t>RACK ABERTO EM COLUNA 44U PARA SERVIDOR - FORNECIMENTO E INSTALAÇÃO. AF_08/2025</t>
  </si>
  <si>
    <t>59.7</t>
  </si>
  <si>
    <t>FNDE 125</t>
  </si>
  <si>
    <t>GUIA VERTICAL 200 MM PARA CABOS</t>
  </si>
  <si>
    <t>60</t>
  </si>
  <si>
    <t>CAIXAS E QUADROS</t>
  </si>
  <si>
    <t>60.1</t>
  </si>
  <si>
    <t>60.2</t>
  </si>
  <si>
    <t>61</t>
  </si>
  <si>
    <t>DISPOSITIVOS</t>
  </si>
  <si>
    <t>61.1</t>
  </si>
  <si>
    <t>98307</t>
  </si>
  <si>
    <t>TOMADA DE REDE RJ45 - FORNECIMENTO E INSTALAÇÃO. AF_08/2025</t>
  </si>
  <si>
    <t>61.2</t>
  </si>
  <si>
    <t>FNDE 375</t>
  </si>
  <si>
    <t>TOMADA PARA ANTENA DE TV, CABO COAXIAL DE 9MM FORNECIMENTO E INSTALAÇÃO</t>
  </si>
  <si>
    <t>61.3</t>
  </si>
  <si>
    <t>FNDE 70</t>
  </si>
  <si>
    <t>TERMINAL A COMPRESSÃO</t>
  </si>
  <si>
    <t>62</t>
  </si>
  <si>
    <t>ELETROCALHA E ELETRODUTOS</t>
  </si>
  <si>
    <t>62.1</t>
  </si>
  <si>
    <t>97238</t>
  </si>
  <si>
    <t>ELETROCALHA LISA OU PERFURADA EM AÇO GALVANIZADO, LARGURA 100MM E ALTURA 50MM, INCLUSIVE EMENDA E FIXAÇÃO - FORNECIMENTO E INSTALAÇÃO. AF_04/2023</t>
  </si>
  <si>
    <t>62.2</t>
  </si>
  <si>
    <t>91837</t>
  </si>
  <si>
    <t>ELETRODUTO FLEXÍVEL CORRUGADO REFORÇADO, PVC, DN 32 MM (1"), PARA CIRCUITOS TERMINAIS, INSTALADO EM FORRO - FORNECIMENTO E INSTALAÇÃO. AF_03/2023</t>
  </si>
  <si>
    <t>62.3</t>
  </si>
  <si>
    <t>91835</t>
  </si>
  <si>
    <t>ELETRODUTO FLEXÍVEL CORRUGADO REFORÇADO, PVC, DN 25 MM (3/4"), PARA CIRCUITOS TERMINAIS, INSTALADO EM FORRO - FORNECIMENTO E INSTALAÇÃO. AF_03/2023</t>
  </si>
  <si>
    <t>62.4</t>
  </si>
  <si>
    <t>91865</t>
  </si>
  <si>
    <t>ELETRODUTO RÍGIDO ROSCÁVEL, PVC, DN 40 MM (1 1/4"), PARA CIRCUITOS TERMINAIS, INSTALADO EM FORRO - FORNECIMENTO E INSTALAÇÃO. AF_03/2023</t>
  </si>
  <si>
    <t>62.5</t>
  </si>
  <si>
    <t>FNDE 346</t>
  </si>
  <si>
    <t>CABEÇOTE PARA ENTRADA DE LINHA DE ALIMENTAÇÃO PARA ELETRODUTO</t>
  </si>
  <si>
    <t>62.6</t>
  </si>
  <si>
    <t>FNDE 90</t>
  </si>
  <si>
    <t>ELETRODUTO RIGIDO, EM AÇO ZINCADO OU GALVANIZADO, TIPO PESADO, DN=1" APARENTE - FORNECIMENTO E INSTALAÇÃO</t>
  </si>
  <si>
    <t>63</t>
  </si>
  <si>
    <t>CABEAMENTO</t>
  </si>
  <si>
    <t>63.1</t>
  </si>
  <si>
    <t>98297</t>
  </si>
  <si>
    <t>CABO ELETRÔNICO CATEGORIA 6, INSTALADO EM EDIFICAÇÃO INSTITUCIONAL - FORNECIMENTO E INSTALAÇÃO. AF_08/2025</t>
  </si>
  <si>
    <t>63.2</t>
  </si>
  <si>
    <t>100554</t>
  </si>
  <si>
    <t>CABO COAXIAL RG59 95% - FORNECIMENTO E INSTALAÇÃO. AF_08/2025</t>
  </si>
  <si>
    <t>64</t>
  </si>
  <si>
    <t>SISTEMA DE EXAUSTÃO MECÂNICA</t>
  </si>
  <si>
    <t>64.1</t>
  </si>
  <si>
    <t>DUTO ALONGAMENTO PARA EXAUSTOR</t>
  </si>
  <si>
    <t>64.2</t>
  </si>
  <si>
    <t>FNDE 45</t>
  </si>
  <si>
    <t>COIFA EM AÇO INOX 100CM X 150 CM COM VENTILADOR DE TELHADO</t>
  </si>
  <si>
    <t>65</t>
  </si>
  <si>
    <t>SISTEMA DE PROTEÇÃO CONTRA DESCARGAS ATMOSFÉRICAS (SPDA)</t>
  </si>
  <si>
    <t>65.1</t>
  </si>
  <si>
    <t>96989</t>
  </si>
  <si>
    <t>CAPTOR TIPO FRANKLIN PARA SPDA - FORNECIMENTO E INSTALAÇÃO. AF_08/2023</t>
  </si>
  <si>
    <t>65.2</t>
  </si>
  <si>
    <t>92884</t>
  </si>
  <si>
    <t>ARMAÇÃO UTILIZANDO AÇO CA-25 DE 10,0 MM - MONTAGEM. AF_06/2022</t>
  </si>
  <si>
    <t>65.3</t>
  </si>
  <si>
    <t>104753</t>
  </si>
  <si>
    <t>CONECTOR SPLIT-BOLT, PARA SPDA, PARA CABOS ATÉ 50 MM2 - FORNECIMENTO E INSTALAÇÃO. AF_08/2023</t>
  </si>
  <si>
    <t>65.4</t>
  </si>
  <si>
    <t>101663</t>
  </si>
  <si>
    <t>ABRAÇADEIRA DE FIXAÇÃO DE BRAÇOS DE LUMINÁRIAS DE 2" - FORNECIMENTO E INSTALAÇÃO. AF_02/2025</t>
  </si>
  <si>
    <t>65.5</t>
  </si>
  <si>
    <t>FNDE 68</t>
  </si>
  <si>
    <t>CONJUNTO DE ESTAIAMENTO PARA MASTRO DE SPDA</t>
  </si>
  <si>
    <t>65.6</t>
  </si>
  <si>
    <t>98463</t>
  </si>
  <si>
    <t>SUPORTE ISOLADOR PARA FIXAÇÃO DA CORDOALHA DE COBRE EM ALVENARIA OU CONCRETO - FORNECIMENTO E INSTALAÇÃO. AF_08/2023</t>
  </si>
  <si>
    <t>65.7</t>
  </si>
  <si>
    <t>FNDE 69</t>
  </si>
  <si>
    <t>CAIXA DE EQUALIZAÇÃO DE ATERRAMENTO ELÉTRICO</t>
  </si>
  <si>
    <t>65.8</t>
  </si>
  <si>
    <t>93358</t>
  </si>
  <si>
    <t>ESCAVAÇÃO MANUAL DE VALA. AF_09/2024</t>
  </si>
  <si>
    <t>65.9</t>
  </si>
  <si>
    <t>93382</t>
  </si>
  <si>
    <t>REATERRO MANUAL DE VALAS, COM COMPACTADOR DE SOLOS DE PERCUSSÃO. AF_08/2023</t>
  </si>
  <si>
    <t>65.10</t>
  </si>
  <si>
    <t>96985</t>
  </si>
  <si>
    <t>HASTE DE ATERRAMENTO, DIÂMETRO 5/8", COM 3 METROS - FORNECIMENTO E INSTALAÇÃO. AF_08/2023</t>
  </si>
  <si>
    <t>65.11</t>
  </si>
  <si>
    <t>96973</t>
  </si>
  <si>
    <t>CORDOALHA DE COBRE NU 35 MM², NÃO ENTERRADA, COM ISOLADOR - FORNECIMENTO E INSTALAÇÃO. AF_08/2023</t>
  </si>
  <si>
    <t>65.12</t>
  </si>
  <si>
    <t>96977</t>
  </si>
  <si>
    <t>CORDOALHA DE COBRE NU 50 MM², ENTERRADA - FORNECIMENTO E INSTALAÇÃO. AF_08/2023</t>
  </si>
  <si>
    <t>65.13</t>
  </si>
  <si>
    <t>98111</t>
  </si>
  <si>
    <t>CAIXA DE INSPEÇÃO PARA ATERRAMENTO, CIRCULAR, EM POLIETILENO, DIÂMETRO INTERNO = 0,3 M. AF_12/2020</t>
  </si>
  <si>
    <t>65.14</t>
  </si>
  <si>
    <t>65.15</t>
  </si>
  <si>
    <t>FNDE 71</t>
  </si>
  <si>
    <t>SOLDA EXOTÉRMICA PARA SPDA - FORNECIMENTO E INSTALÇÃO</t>
  </si>
  <si>
    <t>66</t>
  </si>
  <si>
    <t>SERVIÇOS COMPLEMENTARES</t>
  </si>
  <si>
    <t>66.1</t>
  </si>
  <si>
    <t>FNDE 39</t>
  </si>
  <si>
    <t>CONJUNTO DE MASTRO P/TRÊS BANDEIRAS E PEDESTAL</t>
  </si>
  <si>
    <t>200KG</t>
  </si>
  <si>
    <t>66.2</t>
  </si>
  <si>
    <t>FNDE 40</t>
  </si>
  <si>
    <t>BANCADA DE GRANITO CINZA ANDORINHA, INCLUSIVE PASSA PRATOS, ESPESSURA 2 CM - FORNECIMENTO E INSTALAÇÃO</t>
  </si>
  <si>
    <t>66.3</t>
  </si>
  <si>
    <t>FNDE 47</t>
  </si>
  <si>
    <t>PRATELEIRA DE GRANITO CINZA ANDORINHA, ESPESSURA 2,5 CM - FORNECIMENTO E INSTALAÇÃO</t>
  </si>
  <si>
    <t>66.4</t>
  </si>
  <si>
    <t>FNDE 48</t>
  </si>
  <si>
    <t>ESCANINHO E PRATELEIRAS EM MDF, REVESTIDOS EM LAMINADO MELAMÍNICO</t>
  </si>
  <si>
    <t>66.5</t>
  </si>
  <si>
    <t>101965</t>
  </si>
  <si>
    <t>PEITORIL LINEAR EM GRANITO OU MÁRMORE, L = 15CM, ASSENTADO COM ARGAMASSA 1:6 COM ADITIVO. AF_11/2020</t>
  </si>
  <si>
    <t>66.6</t>
  </si>
  <si>
    <t>100861</t>
  </si>
  <si>
    <t>SUPORTE MÃO FRANCESA EM AÇO, ABAS IGUAIS 30 CM, CAPACIDADE MINIMA 60 KG, BRANCO - FORNECIMENTO E INSTALAÇÃO. AF_01/2020</t>
  </si>
  <si>
    <t>66.7</t>
  </si>
  <si>
    <t>99856</t>
  </si>
  <si>
    <t>BARRA DE APOIO EM INOX, DIAMETRO MINÍMO 3CM, EM AÇO INOX</t>
  </si>
  <si>
    <t>66.8</t>
  </si>
  <si>
    <t>FNDE 51</t>
  </si>
  <si>
    <t>BANCO DE CONCRETO SEM ENCOSTO, DIM 2,50 X 0,60 M</t>
  </si>
  <si>
    <t>66.9</t>
  </si>
  <si>
    <t>FNDE 38</t>
  </si>
  <si>
    <t>FITA 3M COLANTE ANTIDERRAPANTE PARA PISO</t>
  </si>
  <si>
    <t>67</t>
  </si>
  <si>
    <t>SERVIÇOS FINAIS</t>
  </si>
  <si>
    <t>67.1</t>
  </si>
  <si>
    <t>99803</t>
  </si>
  <si>
    <t>LIMPEZA DE PISO CERÂMICO OU PORCELANATO COM PANO ÚMIDO. AF_10/2025_PS</t>
  </si>
  <si>
    <t>68</t>
  </si>
  <si>
    <t>ADMINISTRAÇÃO LOCAL</t>
  </si>
  <si>
    <t>68.1</t>
  </si>
  <si>
    <t>FNDE 392</t>
  </si>
  <si>
    <t>ADMINISTRAÇÃO LOCAL TIPO 2</t>
  </si>
  <si>
    <t>Total:</t>
  </si>
  <si>
    <t>Valor não utilizado (QCI):</t>
  </si>
  <si>
    <t>N° do Evento</t>
  </si>
  <si>
    <t>Título do Evento</t>
  </si>
  <si>
    <t>N° da Frente de Obra</t>
  </si>
  <si>
    <t>N° do Período de Conclusão do Evento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</si>
</sst>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R\$\ #,##0.00"/>
    <numFmt numFmtId="165" formatCode="#,##0.00%"/>
  </numFmts>
  <fonts count="4267" x14ac:knownFonts="1">
    <font>
      <sz val="11"/>
      <color indexed="8"/>
      <name val="Calibri"/>
      <family val="2"/>
      <scheme val="minor"/>
    </font>
    <font>
      <b/>
      <sz val="10"/>
      <color indexed="9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bgColor indexed="49"/>
      </patternFill>
    </fill>
    <fill>
      <patternFill patternType="none"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44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4" fontId="13" fillId="0" borderId="0" xfId="0" applyNumberFormat="1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 wrapText="1"/>
    </xf>
    <xf numFmtId="4" fontId="28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4" fontId="31" fillId="0" borderId="0" xfId="0" applyNumberFormat="1" applyFont="1" applyAlignment="1">
      <alignment horizontal="center" vertical="center"/>
    </xf>
    <xf numFmtId="164" fontId="32" fillId="0" borderId="0" xfId="0" applyNumberFormat="1" applyFont="1" applyAlignment="1">
      <alignment horizontal="center" vertical="center"/>
    </xf>
    <xf numFmtId="164" fontId="33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 wrapText="1"/>
    </xf>
    <xf numFmtId="4" fontId="37" fillId="0" borderId="0" xfId="0" applyNumberFormat="1" applyFont="1" applyAlignment="1">
      <alignment horizontal="center" vertical="center"/>
    </xf>
    <xf numFmtId="164" fontId="38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4" fontId="40" fillId="0" borderId="0" xfId="0" applyNumberFormat="1" applyFont="1" applyAlignment="1">
      <alignment horizontal="center" vertical="center"/>
    </xf>
    <xf numFmtId="164" fontId="41" fillId="0" borderId="0" xfId="0" applyNumberFormat="1" applyFont="1" applyAlignment="1">
      <alignment horizontal="center" vertical="center"/>
    </xf>
    <xf numFmtId="164" fontId="42" fillId="0" borderId="0" xfId="0" applyNumberFormat="1" applyFont="1" applyAlignment="1">
      <alignment horizontal="center" vertical="center"/>
    </xf>
    <xf numFmtId="165" fontId="43" fillId="0" borderId="0" xfId="0" applyNumberFormat="1" applyFont="1" applyAlignment="1">
      <alignment horizontal="center" vertical="center"/>
    </xf>
    <xf numFmtId="164" fontId="44" fillId="0" borderId="0" xfId="0" applyNumberFormat="1" applyFont="1" applyAlignment="1">
      <alignment horizontal="center" vertical="center"/>
    </xf>
    <xf numFmtId="164" fontId="45" fillId="0" borderId="0" xfId="0" applyNumberFormat="1" applyFont="1" applyAlignment="1">
      <alignment horizontal="center" vertical="center" wrapText="1"/>
    </xf>
    <xf numFmtId="4" fontId="46" fillId="0" borderId="0" xfId="0" applyNumberFormat="1" applyFont="1" applyAlignment="1">
      <alignment horizontal="center" vertical="center"/>
    </xf>
    <xf numFmtId="164" fontId="47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4" fontId="55" fillId="0" borderId="0" xfId="0" applyNumberFormat="1" applyFont="1" applyAlignment="1">
      <alignment horizontal="center" vertical="center"/>
    </xf>
    <xf numFmtId="164" fontId="56" fillId="0" borderId="0" xfId="0" applyNumberFormat="1" applyFont="1" applyAlignment="1">
      <alignment horizontal="center" vertical="center"/>
    </xf>
    <xf numFmtId="4" fontId="57" fillId="0" borderId="0" xfId="0" applyNumberFormat="1" applyFont="1" applyAlignment="1">
      <alignment horizontal="center" vertical="center"/>
    </xf>
    <xf numFmtId="164" fontId="58" fillId="0" borderId="0" xfId="0" applyNumberFormat="1" applyFont="1" applyAlignment="1">
      <alignment horizontal="center" vertical="center"/>
    </xf>
    <xf numFmtId="4" fontId="59" fillId="0" borderId="0" xfId="0" applyNumberFormat="1" applyFont="1" applyAlignment="1">
      <alignment horizontal="center" vertical="center"/>
    </xf>
    <xf numFmtId="164" fontId="60" fillId="0" borderId="0" xfId="0" applyNumberFormat="1" applyFont="1" applyAlignment="1">
      <alignment horizontal="center" vertical="center"/>
    </xf>
    <xf numFmtId="4" fontId="61" fillId="0" borderId="0" xfId="0" applyNumberFormat="1" applyFont="1" applyAlignment="1">
      <alignment horizontal="center" vertical="center"/>
    </xf>
    <xf numFmtId="164" fontId="62" fillId="0" borderId="0" xfId="0" applyNumberFormat="1" applyFont="1" applyAlignment="1">
      <alignment horizontal="center" vertical="center"/>
    </xf>
    <xf numFmtId="4" fontId="63" fillId="0" borderId="0" xfId="0" applyNumberFormat="1" applyFont="1" applyAlignment="1">
      <alignment horizontal="center" vertical="center"/>
    </xf>
    <xf numFmtId="164" fontId="64" fillId="0" borderId="0" xfId="0" applyNumberFormat="1" applyFont="1" applyAlignment="1">
      <alignment horizontal="center" vertical="center"/>
    </xf>
    <xf numFmtId="4" fontId="65" fillId="0" borderId="0" xfId="0" applyNumberFormat="1" applyFont="1" applyAlignment="1">
      <alignment horizontal="center" vertical="center"/>
    </xf>
    <xf numFmtId="164" fontId="66" fillId="0" borderId="0" xfId="0" applyNumberFormat="1" applyFont="1" applyAlignment="1">
      <alignment horizontal="center" vertical="center"/>
    </xf>
    <xf numFmtId="4" fontId="67" fillId="0" borderId="0" xfId="0" applyNumberFormat="1" applyFont="1" applyAlignment="1">
      <alignment horizontal="center" vertical="center"/>
    </xf>
    <xf numFmtId="164" fontId="68" fillId="0" borderId="0" xfId="0" applyNumberFormat="1" applyFont="1" applyAlignment="1">
      <alignment horizontal="center" vertical="center"/>
    </xf>
    <xf numFmtId="4" fontId="69" fillId="0" borderId="0" xfId="0" applyNumberFormat="1" applyFont="1" applyAlignment="1">
      <alignment horizontal="center" vertical="center"/>
    </xf>
    <xf numFmtId="164" fontId="70" fillId="0" borderId="0" xfId="0" applyNumberFormat="1" applyFont="1" applyAlignment="1">
      <alignment horizontal="center" vertical="center"/>
    </xf>
    <xf numFmtId="4" fontId="71" fillId="0" borderId="0" xfId="0" applyNumberFormat="1" applyFont="1" applyAlignment="1">
      <alignment horizontal="center" vertical="center"/>
    </xf>
    <xf numFmtId="164" fontId="72" fillId="0" borderId="0" xfId="0" applyNumberFormat="1" applyFont="1" applyAlignment="1">
      <alignment horizontal="center" vertical="center"/>
    </xf>
    <xf numFmtId="4" fontId="73" fillId="0" borderId="0" xfId="0" applyNumberFormat="1" applyFont="1" applyAlignment="1">
      <alignment horizontal="center" vertical="center"/>
    </xf>
    <xf numFmtId="164" fontId="74" fillId="0" borderId="0" xfId="0" applyNumberFormat="1" applyFont="1" applyAlignment="1">
      <alignment horizontal="center" vertical="center"/>
    </xf>
    <xf numFmtId="4" fontId="75" fillId="0" borderId="0" xfId="0" applyNumberFormat="1" applyFont="1" applyAlignment="1">
      <alignment horizontal="center" vertical="center"/>
    </xf>
    <xf numFmtId="164" fontId="76" fillId="0" borderId="0" xfId="0" applyNumberFormat="1" applyFont="1" applyAlignment="1">
      <alignment horizontal="center" vertical="center"/>
    </xf>
    <xf numFmtId="4" fontId="77" fillId="0" borderId="0" xfId="0" applyNumberFormat="1" applyFont="1" applyAlignment="1">
      <alignment horizontal="center" vertical="center"/>
    </xf>
    <xf numFmtId="164" fontId="78" fillId="0" borderId="0" xfId="0" applyNumberFormat="1" applyFont="1" applyAlignment="1">
      <alignment horizontal="center" vertical="center"/>
    </xf>
    <xf numFmtId="4" fontId="79" fillId="0" borderId="0" xfId="0" applyNumberFormat="1" applyFont="1" applyAlignment="1">
      <alignment horizontal="center" vertical="center"/>
    </xf>
    <xf numFmtId="164" fontId="80" fillId="0" borderId="0" xfId="0" applyNumberFormat="1" applyFont="1" applyAlignment="1">
      <alignment horizontal="center" vertical="center"/>
    </xf>
    <xf numFmtId="4" fontId="81" fillId="0" borderId="0" xfId="0" applyNumberFormat="1" applyFont="1" applyAlignment="1">
      <alignment horizontal="center" vertical="center"/>
    </xf>
    <xf numFmtId="164" fontId="82" fillId="0" borderId="0" xfId="0" applyNumberFormat="1" applyFont="1" applyAlignment="1">
      <alignment horizontal="center" vertical="center"/>
    </xf>
    <xf numFmtId="4" fontId="83" fillId="0" borderId="0" xfId="0" applyNumberFormat="1" applyFont="1" applyAlignment="1">
      <alignment horizontal="center" vertical="center"/>
    </xf>
    <xf numFmtId="164" fontId="84" fillId="0" borderId="0" xfId="0" applyNumberFormat="1" applyFont="1" applyAlignment="1">
      <alignment horizontal="center" vertical="center"/>
    </xf>
    <xf numFmtId="4" fontId="85" fillId="0" borderId="0" xfId="0" applyNumberFormat="1" applyFont="1" applyAlignment="1">
      <alignment horizontal="center" vertical="center"/>
    </xf>
    <xf numFmtId="164" fontId="86" fillId="0" borderId="0" xfId="0" applyNumberFormat="1" applyFont="1" applyAlignment="1">
      <alignment horizontal="center" vertical="center"/>
    </xf>
    <xf numFmtId="0" fontId="87" fillId="0" borderId="0" xfId="0" applyFont="1" applyAlignment="1">
      <alignment horizontal="center" vertical="center" wrapText="1"/>
    </xf>
    <xf numFmtId="4" fontId="94" fillId="0" borderId="0" xfId="0" applyNumberFormat="1" applyFont="1" applyAlignment="1">
      <alignment horizontal="center" vertical="center"/>
    </xf>
    <xf numFmtId="164" fontId="95" fillId="0" borderId="0" xfId="0" applyNumberFormat="1" applyFont="1" applyAlignment="1">
      <alignment horizontal="center" vertical="center"/>
    </xf>
    <xf numFmtId="4" fontId="96" fillId="0" borderId="0" xfId="0" applyNumberFormat="1" applyFont="1" applyAlignment="1">
      <alignment horizontal="center" vertical="center"/>
    </xf>
    <xf numFmtId="164" fontId="97" fillId="0" borderId="0" xfId="0" applyNumberFormat="1" applyFont="1" applyAlignment="1">
      <alignment horizontal="center" vertical="center"/>
    </xf>
    <xf numFmtId="4" fontId="98" fillId="0" borderId="0" xfId="0" applyNumberFormat="1" applyFont="1" applyAlignment="1">
      <alignment horizontal="center" vertical="center"/>
    </xf>
    <xf numFmtId="164" fontId="99" fillId="0" borderId="0" xfId="0" applyNumberFormat="1" applyFont="1" applyAlignment="1">
      <alignment horizontal="center" vertical="center"/>
    </xf>
    <xf numFmtId="4" fontId="100" fillId="0" borderId="0" xfId="0" applyNumberFormat="1" applyFont="1" applyAlignment="1">
      <alignment horizontal="center" vertical="center"/>
    </xf>
    <xf numFmtId="164" fontId="101" fillId="0" borderId="0" xfId="0" applyNumberFormat="1" applyFont="1" applyAlignment="1">
      <alignment horizontal="center" vertical="center"/>
    </xf>
    <xf numFmtId="4" fontId="102" fillId="0" borderId="0" xfId="0" applyNumberFormat="1" applyFont="1" applyAlignment="1">
      <alignment horizontal="center" vertical="center"/>
    </xf>
    <xf numFmtId="164" fontId="103" fillId="0" borderId="0" xfId="0" applyNumberFormat="1" applyFont="1" applyAlignment="1">
      <alignment horizontal="center" vertical="center"/>
    </xf>
    <xf numFmtId="4" fontId="104" fillId="0" borderId="0" xfId="0" applyNumberFormat="1" applyFont="1" applyAlignment="1">
      <alignment horizontal="center" vertical="center"/>
    </xf>
    <xf numFmtId="164" fontId="105" fillId="0" borderId="0" xfId="0" applyNumberFormat="1" applyFont="1" applyAlignment="1">
      <alignment horizontal="center" vertical="center"/>
    </xf>
    <xf numFmtId="4" fontId="106" fillId="0" borderId="0" xfId="0" applyNumberFormat="1" applyFont="1" applyAlignment="1">
      <alignment horizontal="center" vertical="center"/>
    </xf>
    <xf numFmtId="164" fontId="107" fillId="0" borderId="0" xfId="0" applyNumberFormat="1" applyFont="1" applyAlignment="1">
      <alignment horizontal="center" vertical="center"/>
    </xf>
    <xf numFmtId="4" fontId="108" fillId="0" borderId="0" xfId="0" applyNumberFormat="1" applyFont="1" applyAlignment="1">
      <alignment horizontal="center" vertical="center"/>
    </xf>
    <xf numFmtId="164" fontId="109" fillId="0" borderId="0" xfId="0" applyNumberFormat="1" applyFont="1" applyAlignment="1">
      <alignment horizontal="center" vertical="center"/>
    </xf>
    <xf numFmtId="4" fontId="110" fillId="0" borderId="0" xfId="0" applyNumberFormat="1" applyFont="1" applyAlignment="1">
      <alignment horizontal="center" vertical="center"/>
    </xf>
    <xf numFmtId="164" fontId="111" fillId="0" borderId="0" xfId="0" applyNumberFormat="1" applyFont="1" applyAlignment="1">
      <alignment horizontal="center" vertical="center"/>
    </xf>
    <xf numFmtId="4" fontId="112" fillId="0" borderId="0" xfId="0" applyNumberFormat="1" applyFont="1" applyAlignment="1">
      <alignment horizontal="center" vertical="center"/>
    </xf>
    <xf numFmtId="164" fontId="113" fillId="0" borderId="0" xfId="0" applyNumberFormat="1" applyFont="1" applyAlignment="1">
      <alignment horizontal="center" vertical="center"/>
    </xf>
    <xf numFmtId="4" fontId="114" fillId="0" borderId="0" xfId="0" applyNumberFormat="1" applyFont="1" applyAlignment="1">
      <alignment horizontal="center" vertical="center"/>
    </xf>
    <xf numFmtId="164" fontId="115" fillId="0" borderId="0" xfId="0" applyNumberFormat="1" applyFont="1" applyAlignment="1">
      <alignment horizontal="center" vertical="center"/>
    </xf>
    <xf numFmtId="4" fontId="116" fillId="0" borderId="0" xfId="0" applyNumberFormat="1" applyFont="1" applyAlignment="1">
      <alignment horizontal="center" vertical="center"/>
    </xf>
    <xf numFmtId="164" fontId="117" fillId="0" borderId="0" xfId="0" applyNumberFormat="1" applyFont="1" applyAlignment="1">
      <alignment horizontal="center" vertical="center"/>
    </xf>
    <xf numFmtId="4" fontId="118" fillId="0" borderId="0" xfId="0" applyNumberFormat="1" applyFont="1" applyAlignment="1">
      <alignment horizontal="center" vertical="center"/>
    </xf>
    <xf numFmtId="164" fontId="119" fillId="0" borderId="0" xfId="0" applyNumberFormat="1" applyFont="1" applyAlignment="1">
      <alignment horizontal="center" vertical="center"/>
    </xf>
    <xf numFmtId="4" fontId="120" fillId="0" borderId="0" xfId="0" applyNumberFormat="1" applyFont="1" applyAlignment="1">
      <alignment horizontal="center" vertical="center"/>
    </xf>
    <xf numFmtId="164" fontId="121" fillId="0" borderId="0" xfId="0" applyNumberFormat="1" applyFont="1" applyAlignment="1">
      <alignment horizontal="center" vertical="center"/>
    </xf>
    <xf numFmtId="4" fontId="122" fillId="0" borderId="0" xfId="0" applyNumberFormat="1" applyFont="1" applyAlignment="1">
      <alignment horizontal="center" vertical="center"/>
    </xf>
    <xf numFmtId="164" fontId="123" fillId="0" borderId="0" xfId="0" applyNumberFormat="1" applyFont="1" applyAlignment="1">
      <alignment horizontal="center" vertical="center"/>
    </xf>
    <xf numFmtId="4" fontId="124" fillId="0" borderId="0" xfId="0" applyNumberFormat="1" applyFont="1" applyAlignment="1">
      <alignment horizontal="center" vertical="center"/>
    </xf>
    <xf numFmtId="164" fontId="125" fillId="0" borderId="0" xfId="0" applyNumberFormat="1" applyFont="1" applyAlignment="1">
      <alignment horizontal="center" vertical="center"/>
    </xf>
    <xf numFmtId="0" fontId="126" fillId="0" borderId="0" xfId="0" applyFont="1" applyAlignment="1">
      <alignment horizontal="center" vertical="center" wrapText="1"/>
    </xf>
    <xf numFmtId="4" fontId="133" fillId="0" borderId="0" xfId="0" applyNumberFormat="1" applyFont="1" applyAlignment="1">
      <alignment horizontal="center" vertical="center"/>
    </xf>
    <xf numFmtId="164" fontId="134" fillId="0" borderId="0" xfId="0" applyNumberFormat="1" applyFont="1" applyAlignment="1">
      <alignment horizontal="center" vertical="center"/>
    </xf>
    <xf numFmtId="4" fontId="135" fillId="0" borderId="0" xfId="0" applyNumberFormat="1" applyFont="1" applyAlignment="1">
      <alignment horizontal="center" vertical="center"/>
    </xf>
    <xf numFmtId="164" fontId="136" fillId="0" borderId="0" xfId="0" applyNumberFormat="1" applyFont="1" applyAlignment="1">
      <alignment horizontal="center" vertical="center"/>
    </xf>
    <xf numFmtId="4" fontId="137" fillId="0" borderId="0" xfId="0" applyNumberFormat="1" applyFont="1" applyAlignment="1">
      <alignment horizontal="center" vertical="center"/>
    </xf>
    <xf numFmtId="164" fontId="138" fillId="0" borderId="0" xfId="0" applyNumberFormat="1" applyFont="1" applyAlignment="1">
      <alignment horizontal="center" vertical="center"/>
    </xf>
    <xf numFmtId="4" fontId="139" fillId="0" borderId="0" xfId="0" applyNumberFormat="1" applyFont="1" applyAlignment="1">
      <alignment horizontal="center" vertical="center"/>
    </xf>
    <xf numFmtId="164" fontId="140" fillId="0" borderId="0" xfId="0" applyNumberFormat="1" applyFont="1" applyAlignment="1">
      <alignment horizontal="center" vertical="center"/>
    </xf>
    <xf numFmtId="4" fontId="141" fillId="0" borderId="0" xfId="0" applyNumberFormat="1" applyFont="1" applyAlignment="1">
      <alignment horizontal="center" vertical="center"/>
    </xf>
    <xf numFmtId="164" fontId="142" fillId="0" borderId="0" xfId="0" applyNumberFormat="1" applyFont="1" applyAlignment="1">
      <alignment horizontal="center" vertical="center"/>
    </xf>
    <xf numFmtId="4" fontId="143" fillId="0" borderId="0" xfId="0" applyNumberFormat="1" applyFont="1" applyAlignment="1">
      <alignment horizontal="center" vertical="center"/>
    </xf>
    <xf numFmtId="164" fontId="144" fillId="0" borderId="0" xfId="0" applyNumberFormat="1" applyFont="1" applyAlignment="1">
      <alignment horizontal="center" vertical="center"/>
    </xf>
    <xf numFmtId="4" fontId="145" fillId="0" borderId="0" xfId="0" applyNumberFormat="1" applyFont="1" applyAlignment="1">
      <alignment horizontal="center" vertical="center"/>
    </xf>
    <xf numFmtId="164" fontId="146" fillId="0" borderId="0" xfId="0" applyNumberFormat="1" applyFont="1" applyAlignment="1">
      <alignment horizontal="center" vertical="center"/>
    </xf>
    <xf numFmtId="4" fontId="147" fillId="0" borderId="0" xfId="0" applyNumberFormat="1" applyFont="1" applyAlignment="1">
      <alignment horizontal="center" vertical="center"/>
    </xf>
    <xf numFmtId="164" fontId="148" fillId="0" borderId="0" xfId="0" applyNumberFormat="1" applyFont="1" applyAlignment="1">
      <alignment horizontal="center" vertical="center"/>
    </xf>
    <xf numFmtId="4" fontId="149" fillId="0" borderId="0" xfId="0" applyNumberFormat="1" applyFont="1" applyAlignment="1">
      <alignment horizontal="center" vertical="center"/>
    </xf>
    <xf numFmtId="164" fontId="150" fillId="0" borderId="0" xfId="0" applyNumberFormat="1" applyFont="1" applyAlignment="1">
      <alignment horizontal="center" vertical="center"/>
    </xf>
    <xf numFmtId="4" fontId="151" fillId="0" borderId="0" xfId="0" applyNumberFormat="1" applyFont="1" applyAlignment="1">
      <alignment horizontal="center" vertical="center"/>
    </xf>
    <xf numFmtId="164" fontId="152" fillId="0" borderId="0" xfId="0" applyNumberFormat="1" applyFont="1" applyAlignment="1">
      <alignment horizontal="center" vertical="center"/>
    </xf>
    <xf numFmtId="4" fontId="153" fillId="0" borderId="0" xfId="0" applyNumberFormat="1" applyFont="1" applyAlignment="1">
      <alignment horizontal="center" vertical="center"/>
    </xf>
    <xf numFmtId="164" fontId="154" fillId="0" borderId="0" xfId="0" applyNumberFormat="1" applyFont="1" applyAlignment="1">
      <alignment horizontal="center" vertical="center"/>
    </xf>
    <xf numFmtId="4" fontId="155" fillId="0" borderId="0" xfId="0" applyNumberFormat="1" applyFont="1" applyAlignment="1">
      <alignment horizontal="center" vertical="center"/>
    </xf>
    <xf numFmtId="164" fontId="156" fillId="0" borderId="0" xfId="0" applyNumberFormat="1" applyFont="1" applyAlignment="1">
      <alignment horizontal="center" vertical="center"/>
    </xf>
    <xf numFmtId="4" fontId="157" fillId="0" borderId="0" xfId="0" applyNumberFormat="1" applyFont="1" applyAlignment="1">
      <alignment horizontal="center" vertical="center"/>
    </xf>
    <xf numFmtId="164" fontId="158" fillId="0" borderId="0" xfId="0" applyNumberFormat="1" applyFont="1" applyAlignment="1">
      <alignment horizontal="center" vertical="center"/>
    </xf>
    <xf numFmtId="4" fontId="159" fillId="0" borderId="0" xfId="0" applyNumberFormat="1" applyFont="1" applyAlignment="1">
      <alignment horizontal="center" vertical="center"/>
    </xf>
    <xf numFmtId="164" fontId="160" fillId="0" borderId="0" xfId="0" applyNumberFormat="1" applyFont="1" applyAlignment="1">
      <alignment horizontal="center" vertical="center"/>
    </xf>
    <xf numFmtId="4" fontId="161" fillId="0" borderId="0" xfId="0" applyNumberFormat="1" applyFont="1" applyAlignment="1">
      <alignment horizontal="center" vertical="center"/>
    </xf>
    <xf numFmtId="164" fontId="162" fillId="0" borderId="0" xfId="0" applyNumberFormat="1" applyFont="1" applyAlignment="1">
      <alignment horizontal="center" vertical="center"/>
    </xf>
    <xf numFmtId="4" fontId="163" fillId="0" borderId="0" xfId="0" applyNumberFormat="1" applyFont="1" applyAlignment="1">
      <alignment horizontal="center" vertical="center"/>
    </xf>
    <xf numFmtId="164" fontId="164" fillId="0" borderId="0" xfId="0" applyNumberFormat="1" applyFont="1" applyAlignment="1">
      <alignment horizontal="center" vertical="center"/>
    </xf>
    <xf numFmtId="0" fontId="165" fillId="3" borderId="1" xfId="0" applyFont="1" applyFill="1" applyBorder="1" applyAlignment="1">
      <alignment horizontal="center" vertical="center" wrapText="1"/>
    </xf>
    <xf numFmtId="164" fontId="165" fillId="3" borderId="1" xfId="0" applyNumberFormat="1" applyFont="1" applyFill="1" applyBorder="1" applyAlignment="1">
      <alignment horizontal="center" vertical="center" wrapText="1"/>
    </xf>
    <xf numFmtId="0" fontId="166" fillId="0" borderId="0" xfId="0" applyFont="1" applyAlignment="1">
      <alignment horizontal="center" vertical="center" wrapText="1"/>
    </xf>
    <xf numFmtId="4" fontId="167" fillId="0" borderId="0" xfId="0" applyNumberFormat="1" applyFont="1" applyAlignment="1">
      <alignment horizontal="center" vertical="center"/>
    </xf>
    <xf numFmtId="164" fontId="168" fillId="0" borderId="0" xfId="0" applyNumberFormat="1" applyFont="1" applyAlignment="1">
      <alignment horizontal="center" vertical="center"/>
    </xf>
    <xf numFmtId="164" fontId="169" fillId="0" borderId="0" xfId="0" applyNumberFormat="1" applyFont="1" applyAlignment="1">
      <alignment horizontal="center" vertical="center"/>
    </xf>
    <xf numFmtId="165" fontId="170" fillId="0" borderId="0" xfId="0" applyNumberFormat="1" applyFont="1" applyAlignment="1">
      <alignment horizontal="center" vertical="center"/>
    </xf>
    <xf numFmtId="164" fontId="171" fillId="0" borderId="0" xfId="0" applyNumberFormat="1" applyFont="1" applyAlignment="1">
      <alignment horizontal="center" vertical="center"/>
    </xf>
    <xf numFmtId="164" fontId="172" fillId="0" borderId="0" xfId="0" applyNumberFormat="1" applyFont="1" applyAlignment="1">
      <alignment horizontal="center" vertical="center" wrapText="1"/>
    </xf>
    <xf numFmtId="4" fontId="173" fillId="0" borderId="0" xfId="0" applyNumberFormat="1" applyFont="1" applyAlignment="1">
      <alignment horizontal="center" vertical="center"/>
    </xf>
    <xf numFmtId="164" fontId="174" fillId="0" borderId="0" xfId="0" applyNumberFormat="1" applyFont="1" applyAlignment="1">
      <alignment horizontal="center" vertical="center"/>
    </xf>
    <xf numFmtId="0" fontId="175" fillId="0" borderId="0" xfId="0" applyFont="1" applyAlignment="1">
      <alignment horizontal="center" vertical="center" wrapText="1"/>
    </xf>
    <xf numFmtId="4" fontId="176" fillId="0" borderId="0" xfId="0" applyNumberFormat="1" applyFont="1" applyAlignment="1">
      <alignment horizontal="center" vertical="center"/>
    </xf>
    <xf numFmtId="164" fontId="177" fillId="0" borderId="0" xfId="0" applyNumberFormat="1" applyFont="1" applyAlignment="1">
      <alignment horizontal="center" vertical="center"/>
    </xf>
    <xf numFmtId="164" fontId="178" fillId="0" borderId="0" xfId="0" applyNumberFormat="1" applyFont="1" applyAlignment="1">
      <alignment horizontal="center" vertical="center"/>
    </xf>
    <xf numFmtId="165" fontId="179" fillId="0" borderId="0" xfId="0" applyNumberFormat="1" applyFont="1" applyAlignment="1">
      <alignment horizontal="center" vertical="center"/>
    </xf>
    <xf numFmtId="164" fontId="180" fillId="0" borderId="0" xfId="0" applyNumberFormat="1" applyFont="1" applyAlignment="1">
      <alignment horizontal="center" vertical="center"/>
    </xf>
    <xf numFmtId="164" fontId="181" fillId="0" borderId="0" xfId="0" applyNumberFormat="1" applyFont="1" applyAlignment="1">
      <alignment horizontal="center" vertical="center" wrapText="1"/>
    </xf>
    <xf numFmtId="4" fontId="182" fillId="0" borderId="0" xfId="0" applyNumberFormat="1" applyFont="1" applyAlignment="1">
      <alignment horizontal="center" vertical="center"/>
    </xf>
    <xf numFmtId="164" fontId="183" fillId="0" borderId="0" xfId="0" applyNumberFormat="1" applyFont="1" applyAlignment="1">
      <alignment horizontal="center" vertical="center"/>
    </xf>
    <xf numFmtId="0" fontId="184" fillId="0" borderId="0" xfId="0" applyFont="1" applyAlignment="1">
      <alignment horizontal="center" vertical="center" wrapText="1"/>
    </xf>
    <xf numFmtId="4" fontId="185" fillId="0" borderId="0" xfId="0" applyNumberFormat="1" applyFont="1" applyAlignment="1">
      <alignment horizontal="center" vertical="center"/>
    </xf>
    <xf numFmtId="164" fontId="186" fillId="0" borderId="0" xfId="0" applyNumberFormat="1" applyFont="1" applyAlignment="1">
      <alignment horizontal="center" vertical="center"/>
    </xf>
    <xf numFmtId="164" fontId="187" fillId="0" borderId="0" xfId="0" applyNumberFormat="1" applyFont="1" applyAlignment="1">
      <alignment horizontal="center" vertical="center"/>
    </xf>
    <xf numFmtId="165" fontId="188" fillId="0" borderId="0" xfId="0" applyNumberFormat="1" applyFont="1" applyAlignment="1">
      <alignment horizontal="center" vertical="center"/>
    </xf>
    <xf numFmtId="164" fontId="189" fillId="0" borderId="0" xfId="0" applyNumberFormat="1" applyFont="1" applyAlignment="1">
      <alignment horizontal="center" vertical="center"/>
    </xf>
    <xf numFmtId="164" fontId="190" fillId="0" borderId="0" xfId="0" applyNumberFormat="1" applyFont="1" applyAlignment="1">
      <alignment horizontal="center" vertical="center" wrapText="1"/>
    </xf>
    <xf numFmtId="4" fontId="191" fillId="0" borderId="0" xfId="0" applyNumberFormat="1" applyFont="1" applyAlignment="1">
      <alignment horizontal="center" vertical="center"/>
    </xf>
    <xf numFmtId="164" fontId="192" fillId="0" borderId="0" xfId="0" applyNumberFormat="1" applyFont="1" applyAlignment="1">
      <alignment horizontal="center" vertical="center"/>
    </xf>
    <xf numFmtId="0" fontId="193" fillId="0" borderId="0" xfId="0" applyFont="1" applyAlignment="1">
      <alignment horizontal="center" vertical="center" wrapText="1"/>
    </xf>
    <xf numFmtId="4" fontId="194" fillId="0" borderId="0" xfId="0" applyNumberFormat="1" applyFont="1" applyAlignment="1">
      <alignment horizontal="center" vertical="center"/>
    </xf>
    <xf numFmtId="164" fontId="195" fillId="0" borderId="0" xfId="0" applyNumberFormat="1" applyFont="1" applyAlignment="1">
      <alignment horizontal="center" vertical="center"/>
    </xf>
    <xf numFmtId="164" fontId="196" fillId="0" borderId="0" xfId="0" applyNumberFormat="1" applyFont="1" applyAlignment="1">
      <alignment horizontal="center" vertical="center"/>
    </xf>
    <xf numFmtId="165" fontId="197" fillId="0" borderId="0" xfId="0" applyNumberFormat="1" applyFont="1" applyAlignment="1">
      <alignment horizontal="center" vertical="center"/>
    </xf>
    <xf numFmtId="164" fontId="198" fillId="0" borderId="0" xfId="0" applyNumberFormat="1" applyFont="1" applyAlignment="1">
      <alignment horizontal="center" vertical="center"/>
    </xf>
    <xf numFmtId="164" fontId="199" fillId="0" borderId="0" xfId="0" applyNumberFormat="1" applyFont="1" applyAlignment="1">
      <alignment horizontal="center" vertical="center" wrapText="1"/>
    </xf>
    <xf numFmtId="4" fontId="200" fillId="0" borderId="0" xfId="0" applyNumberFormat="1" applyFont="1" applyAlignment="1">
      <alignment horizontal="center" vertical="center"/>
    </xf>
    <xf numFmtId="164" fontId="201" fillId="0" borderId="0" xfId="0" applyNumberFormat="1" applyFont="1" applyAlignment="1">
      <alignment horizontal="center" vertical="center"/>
    </xf>
    <xf numFmtId="0" fontId="202" fillId="0" borderId="0" xfId="0" applyFont="1" applyAlignment="1">
      <alignment horizontal="center" vertical="center" wrapText="1"/>
    </xf>
    <xf numFmtId="4" fontId="203" fillId="0" borderId="0" xfId="0" applyNumberFormat="1" applyFont="1" applyAlignment="1">
      <alignment horizontal="center" vertical="center"/>
    </xf>
    <xf numFmtId="164" fontId="204" fillId="0" borderId="0" xfId="0" applyNumberFormat="1" applyFont="1" applyAlignment="1">
      <alignment horizontal="center" vertical="center"/>
    </xf>
    <xf numFmtId="164" fontId="205" fillId="0" borderId="0" xfId="0" applyNumberFormat="1" applyFont="1" applyAlignment="1">
      <alignment horizontal="center" vertical="center"/>
    </xf>
    <xf numFmtId="165" fontId="206" fillId="0" borderId="0" xfId="0" applyNumberFormat="1" applyFont="1" applyAlignment="1">
      <alignment horizontal="center" vertical="center"/>
    </xf>
    <xf numFmtId="164" fontId="207" fillId="0" borderId="0" xfId="0" applyNumberFormat="1" applyFont="1" applyAlignment="1">
      <alignment horizontal="center" vertical="center"/>
    </xf>
    <xf numFmtId="164" fontId="208" fillId="0" borderId="0" xfId="0" applyNumberFormat="1" applyFont="1" applyAlignment="1">
      <alignment horizontal="center" vertical="center" wrapText="1"/>
    </xf>
    <xf numFmtId="4" fontId="209" fillId="0" borderId="0" xfId="0" applyNumberFormat="1" applyFont="1" applyAlignment="1">
      <alignment horizontal="center" vertical="center"/>
    </xf>
    <xf numFmtId="164" fontId="210" fillId="0" borderId="0" xfId="0" applyNumberFormat="1" applyFont="1" applyAlignment="1">
      <alignment horizontal="center" vertical="center"/>
    </xf>
    <xf numFmtId="0" fontId="211" fillId="3" borderId="1" xfId="0" applyFont="1" applyFill="1" applyBorder="1" applyAlignment="1">
      <alignment horizontal="center" vertical="center" wrapText="1"/>
    </xf>
    <xf numFmtId="164" fontId="211" fillId="3" borderId="1" xfId="0" applyNumberFormat="1" applyFont="1" applyFill="1" applyBorder="1" applyAlignment="1">
      <alignment horizontal="center" vertical="center" wrapText="1"/>
    </xf>
    <xf numFmtId="0" fontId="212" fillId="0" borderId="0" xfId="0" applyFont="1" applyAlignment="1">
      <alignment horizontal="center" vertical="center" wrapText="1"/>
    </xf>
    <xf numFmtId="4" fontId="213" fillId="0" borderId="0" xfId="0" applyNumberFormat="1" applyFont="1" applyAlignment="1">
      <alignment horizontal="center" vertical="center"/>
    </xf>
    <xf numFmtId="164" fontId="214" fillId="0" borderId="0" xfId="0" applyNumberFormat="1" applyFont="1" applyAlignment="1">
      <alignment horizontal="center" vertical="center"/>
    </xf>
    <xf numFmtId="164" fontId="215" fillId="0" borderId="0" xfId="0" applyNumberFormat="1" applyFont="1" applyAlignment="1">
      <alignment horizontal="center" vertical="center"/>
    </xf>
    <xf numFmtId="165" fontId="216" fillId="0" borderId="0" xfId="0" applyNumberFormat="1" applyFont="1" applyAlignment="1">
      <alignment horizontal="center" vertical="center"/>
    </xf>
    <xf numFmtId="164" fontId="217" fillId="0" borderId="0" xfId="0" applyNumberFormat="1" applyFont="1" applyAlignment="1">
      <alignment horizontal="center" vertical="center"/>
    </xf>
    <xf numFmtId="164" fontId="218" fillId="0" borderId="0" xfId="0" applyNumberFormat="1" applyFont="1" applyAlignment="1">
      <alignment horizontal="center" vertical="center" wrapText="1"/>
    </xf>
    <xf numFmtId="4" fontId="219" fillId="0" borderId="0" xfId="0" applyNumberFormat="1" applyFont="1" applyAlignment="1">
      <alignment horizontal="center" vertical="center"/>
    </xf>
    <xf numFmtId="164" fontId="220" fillId="0" borderId="0" xfId="0" applyNumberFormat="1" applyFont="1" applyAlignment="1">
      <alignment horizontal="center" vertical="center"/>
    </xf>
    <xf numFmtId="0" fontId="221" fillId="0" borderId="0" xfId="0" applyFont="1" applyAlignment="1">
      <alignment horizontal="center" vertical="center" wrapText="1"/>
    </xf>
    <xf numFmtId="4" fontId="222" fillId="0" borderId="0" xfId="0" applyNumberFormat="1" applyFont="1" applyAlignment="1">
      <alignment horizontal="center" vertical="center"/>
    </xf>
    <xf numFmtId="164" fontId="223" fillId="0" borderId="0" xfId="0" applyNumberFormat="1" applyFont="1" applyAlignment="1">
      <alignment horizontal="center" vertical="center"/>
    </xf>
    <xf numFmtId="164" fontId="224" fillId="0" borderId="0" xfId="0" applyNumberFormat="1" applyFont="1" applyAlignment="1">
      <alignment horizontal="center" vertical="center"/>
    </xf>
    <xf numFmtId="165" fontId="225" fillId="0" borderId="0" xfId="0" applyNumberFormat="1" applyFont="1" applyAlignment="1">
      <alignment horizontal="center" vertical="center"/>
    </xf>
    <xf numFmtId="164" fontId="226" fillId="0" borderId="0" xfId="0" applyNumberFormat="1" applyFont="1" applyAlignment="1">
      <alignment horizontal="center" vertical="center"/>
    </xf>
    <xf numFmtId="164" fontId="227" fillId="0" borderId="0" xfId="0" applyNumberFormat="1" applyFont="1" applyAlignment="1">
      <alignment horizontal="center" vertical="center" wrapText="1"/>
    </xf>
    <xf numFmtId="4" fontId="228" fillId="0" borderId="0" xfId="0" applyNumberFormat="1" applyFont="1" applyAlignment="1">
      <alignment horizontal="center" vertical="center"/>
    </xf>
    <xf numFmtId="164" fontId="229" fillId="0" borderId="0" xfId="0" applyNumberFormat="1" applyFont="1" applyAlignment="1">
      <alignment horizontal="center" vertical="center"/>
    </xf>
    <xf numFmtId="0" fontId="230" fillId="0" borderId="0" xfId="0" applyFont="1" applyAlignment="1">
      <alignment horizontal="center" vertical="center" wrapText="1"/>
    </xf>
    <xf numFmtId="4" fontId="231" fillId="0" borderId="0" xfId="0" applyNumberFormat="1" applyFont="1" applyAlignment="1">
      <alignment horizontal="center" vertical="center"/>
    </xf>
    <xf numFmtId="164" fontId="232" fillId="0" borderId="0" xfId="0" applyNumberFormat="1" applyFont="1" applyAlignment="1">
      <alignment horizontal="center" vertical="center"/>
    </xf>
    <xf numFmtId="164" fontId="233" fillId="0" borderId="0" xfId="0" applyNumberFormat="1" applyFont="1" applyAlignment="1">
      <alignment horizontal="center" vertical="center"/>
    </xf>
    <xf numFmtId="165" fontId="234" fillId="0" borderId="0" xfId="0" applyNumberFormat="1" applyFont="1" applyAlignment="1">
      <alignment horizontal="center" vertical="center"/>
    </xf>
    <xf numFmtId="164" fontId="235" fillId="0" borderId="0" xfId="0" applyNumberFormat="1" applyFont="1" applyAlignment="1">
      <alignment horizontal="center" vertical="center"/>
    </xf>
    <xf numFmtId="164" fontId="236" fillId="0" borderId="0" xfId="0" applyNumberFormat="1" applyFont="1" applyAlignment="1">
      <alignment horizontal="center" vertical="center" wrapText="1"/>
    </xf>
    <xf numFmtId="4" fontId="237" fillId="0" borderId="0" xfId="0" applyNumberFormat="1" applyFont="1" applyAlignment="1">
      <alignment horizontal="center" vertical="center"/>
    </xf>
    <xf numFmtId="164" fontId="238" fillId="0" borderId="0" xfId="0" applyNumberFormat="1" applyFont="1" applyAlignment="1">
      <alignment horizontal="center" vertical="center"/>
    </xf>
    <xf numFmtId="0" fontId="239" fillId="3" borderId="1" xfId="0" applyFont="1" applyFill="1" applyBorder="1" applyAlignment="1">
      <alignment horizontal="center" vertical="center" wrapText="1"/>
    </xf>
    <xf numFmtId="164" fontId="239" fillId="3" borderId="1" xfId="0" applyNumberFormat="1" applyFont="1" applyFill="1" applyBorder="1" applyAlignment="1">
      <alignment horizontal="center" vertical="center" wrapText="1"/>
    </xf>
    <xf numFmtId="0" fontId="240" fillId="0" borderId="0" xfId="0" applyFont="1" applyAlignment="1">
      <alignment horizontal="center" vertical="center" wrapText="1"/>
    </xf>
    <xf numFmtId="4" fontId="241" fillId="0" borderId="0" xfId="0" applyNumberFormat="1" applyFont="1" applyAlignment="1">
      <alignment horizontal="center" vertical="center"/>
    </xf>
    <xf numFmtId="164" fontId="242" fillId="0" borderId="0" xfId="0" applyNumberFormat="1" applyFont="1" applyAlignment="1">
      <alignment horizontal="center" vertical="center"/>
    </xf>
    <xf numFmtId="164" fontId="243" fillId="0" borderId="0" xfId="0" applyNumberFormat="1" applyFont="1" applyAlignment="1">
      <alignment horizontal="center" vertical="center"/>
    </xf>
    <xf numFmtId="165" fontId="244" fillId="0" borderId="0" xfId="0" applyNumberFormat="1" applyFont="1" applyAlignment="1">
      <alignment horizontal="center" vertical="center"/>
    </xf>
    <xf numFmtId="164" fontId="245" fillId="0" borderId="0" xfId="0" applyNumberFormat="1" applyFont="1" applyAlignment="1">
      <alignment horizontal="center" vertical="center"/>
    </xf>
    <xf numFmtId="164" fontId="246" fillId="0" borderId="0" xfId="0" applyNumberFormat="1" applyFont="1" applyAlignment="1">
      <alignment horizontal="center" vertical="center" wrapText="1"/>
    </xf>
    <xf numFmtId="4" fontId="247" fillId="0" borderId="0" xfId="0" applyNumberFormat="1" applyFont="1" applyAlignment="1">
      <alignment horizontal="center" vertical="center"/>
    </xf>
    <xf numFmtId="164" fontId="248" fillId="0" borderId="0" xfId="0" applyNumberFormat="1" applyFont="1" applyAlignment="1">
      <alignment horizontal="center" vertical="center"/>
    </xf>
    <xf numFmtId="0" fontId="249" fillId="0" borderId="0" xfId="0" applyFont="1" applyAlignment="1">
      <alignment horizontal="center" vertical="center" wrapText="1"/>
    </xf>
    <xf numFmtId="4" fontId="250" fillId="0" borderId="0" xfId="0" applyNumberFormat="1" applyFont="1" applyAlignment="1">
      <alignment horizontal="center" vertical="center"/>
    </xf>
    <xf numFmtId="164" fontId="251" fillId="0" borderId="0" xfId="0" applyNumberFormat="1" applyFont="1" applyAlignment="1">
      <alignment horizontal="center" vertical="center"/>
    </xf>
    <xf numFmtId="164" fontId="252" fillId="0" borderId="0" xfId="0" applyNumberFormat="1" applyFont="1" applyAlignment="1">
      <alignment horizontal="center" vertical="center"/>
    </xf>
    <xf numFmtId="165" fontId="253" fillId="0" borderId="0" xfId="0" applyNumberFormat="1" applyFont="1" applyAlignment="1">
      <alignment horizontal="center" vertical="center"/>
    </xf>
    <xf numFmtId="164" fontId="254" fillId="0" borderId="0" xfId="0" applyNumberFormat="1" applyFont="1" applyAlignment="1">
      <alignment horizontal="center" vertical="center"/>
    </xf>
    <xf numFmtId="164" fontId="255" fillId="0" borderId="0" xfId="0" applyNumberFormat="1" applyFont="1" applyAlignment="1">
      <alignment horizontal="center" vertical="center" wrapText="1"/>
    </xf>
    <xf numFmtId="4" fontId="256" fillId="0" borderId="0" xfId="0" applyNumberFormat="1" applyFont="1" applyAlignment="1">
      <alignment horizontal="center" vertical="center"/>
    </xf>
    <xf numFmtId="164" fontId="257" fillId="0" borderId="0" xfId="0" applyNumberFormat="1" applyFont="1" applyAlignment="1">
      <alignment horizontal="center" vertical="center"/>
    </xf>
    <xf numFmtId="0" fontId="258" fillId="0" borderId="0" xfId="0" applyFont="1" applyAlignment="1">
      <alignment horizontal="center" vertical="center" wrapText="1"/>
    </xf>
    <xf numFmtId="4" fontId="259" fillId="0" borderId="0" xfId="0" applyNumberFormat="1" applyFont="1" applyAlignment="1">
      <alignment horizontal="center" vertical="center"/>
    </xf>
    <xf numFmtId="164" fontId="260" fillId="0" borderId="0" xfId="0" applyNumberFormat="1" applyFont="1" applyAlignment="1">
      <alignment horizontal="center" vertical="center"/>
    </xf>
    <xf numFmtId="164" fontId="261" fillId="0" borderId="0" xfId="0" applyNumberFormat="1" applyFont="1" applyAlignment="1">
      <alignment horizontal="center" vertical="center"/>
    </xf>
    <xf numFmtId="165" fontId="262" fillId="0" borderId="0" xfId="0" applyNumberFormat="1" applyFont="1" applyAlignment="1">
      <alignment horizontal="center" vertical="center"/>
    </xf>
    <xf numFmtId="164" fontId="263" fillId="0" borderId="0" xfId="0" applyNumberFormat="1" applyFont="1" applyAlignment="1">
      <alignment horizontal="center" vertical="center"/>
    </xf>
    <xf numFmtId="164" fontId="264" fillId="0" borderId="0" xfId="0" applyNumberFormat="1" applyFont="1" applyAlignment="1">
      <alignment horizontal="center" vertical="center" wrapText="1"/>
    </xf>
    <xf numFmtId="4" fontId="265" fillId="0" borderId="0" xfId="0" applyNumberFormat="1" applyFont="1" applyAlignment="1">
      <alignment horizontal="center" vertical="center"/>
    </xf>
    <xf numFmtId="164" fontId="266" fillId="0" borderId="0" xfId="0" applyNumberFormat="1" applyFont="1" applyAlignment="1">
      <alignment horizontal="center" vertical="center"/>
    </xf>
    <xf numFmtId="0" fontId="267" fillId="3" borderId="1" xfId="0" applyFont="1" applyFill="1" applyBorder="1" applyAlignment="1">
      <alignment horizontal="center" vertical="center" wrapText="1"/>
    </xf>
    <xf numFmtId="164" fontId="267" fillId="3" borderId="1" xfId="0" applyNumberFormat="1" applyFont="1" applyFill="1" applyBorder="1" applyAlignment="1">
      <alignment horizontal="center" vertical="center" wrapText="1"/>
    </xf>
    <xf numFmtId="0" fontId="268" fillId="0" borderId="0" xfId="0" applyFont="1" applyAlignment="1">
      <alignment horizontal="center" vertical="center" wrapText="1"/>
    </xf>
    <xf numFmtId="4" fontId="269" fillId="0" borderId="0" xfId="0" applyNumberFormat="1" applyFont="1" applyAlignment="1">
      <alignment horizontal="center" vertical="center"/>
    </xf>
    <xf numFmtId="164" fontId="270" fillId="0" borderId="0" xfId="0" applyNumberFormat="1" applyFont="1" applyAlignment="1">
      <alignment horizontal="center" vertical="center"/>
    </xf>
    <xf numFmtId="164" fontId="271" fillId="0" borderId="0" xfId="0" applyNumberFormat="1" applyFont="1" applyAlignment="1">
      <alignment horizontal="center" vertical="center"/>
    </xf>
    <xf numFmtId="165" fontId="272" fillId="0" borderId="0" xfId="0" applyNumberFormat="1" applyFont="1" applyAlignment="1">
      <alignment horizontal="center" vertical="center"/>
    </xf>
    <xf numFmtId="164" fontId="273" fillId="0" borderId="0" xfId="0" applyNumberFormat="1" applyFont="1" applyAlignment="1">
      <alignment horizontal="center" vertical="center"/>
    </xf>
    <xf numFmtId="164" fontId="274" fillId="0" borderId="0" xfId="0" applyNumberFormat="1" applyFont="1" applyAlignment="1">
      <alignment horizontal="center" vertical="center" wrapText="1"/>
    </xf>
    <xf numFmtId="4" fontId="275" fillId="0" borderId="0" xfId="0" applyNumberFormat="1" applyFont="1" applyAlignment="1">
      <alignment horizontal="center" vertical="center"/>
    </xf>
    <xf numFmtId="164" fontId="276" fillId="0" borderId="0" xfId="0" applyNumberFormat="1" applyFont="1" applyAlignment="1">
      <alignment horizontal="center" vertical="center"/>
    </xf>
    <xf numFmtId="0" fontId="277" fillId="0" borderId="0" xfId="0" applyFont="1" applyAlignment="1">
      <alignment horizontal="center" vertical="center" wrapText="1"/>
    </xf>
    <xf numFmtId="4" fontId="278" fillId="0" borderId="0" xfId="0" applyNumberFormat="1" applyFont="1" applyAlignment="1">
      <alignment horizontal="center" vertical="center"/>
    </xf>
    <xf numFmtId="164" fontId="279" fillId="0" borderId="0" xfId="0" applyNumberFormat="1" applyFont="1" applyAlignment="1">
      <alignment horizontal="center" vertical="center"/>
    </xf>
    <xf numFmtId="164" fontId="280" fillId="0" borderId="0" xfId="0" applyNumberFormat="1" applyFont="1" applyAlignment="1">
      <alignment horizontal="center" vertical="center"/>
    </xf>
    <xf numFmtId="165" fontId="281" fillId="0" borderId="0" xfId="0" applyNumberFormat="1" applyFont="1" applyAlignment="1">
      <alignment horizontal="center" vertical="center"/>
    </xf>
    <xf numFmtId="164" fontId="282" fillId="0" borderId="0" xfId="0" applyNumberFormat="1" applyFont="1" applyAlignment="1">
      <alignment horizontal="center" vertical="center"/>
    </xf>
    <xf numFmtId="164" fontId="283" fillId="0" borderId="0" xfId="0" applyNumberFormat="1" applyFont="1" applyAlignment="1">
      <alignment horizontal="center" vertical="center" wrapText="1"/>
    </xf>
    <xf numFmtId="4" fontId="284" fillId="0" borderId="0" xfId="0" applyNumberFormat="1" applyFont="1" applyAlignment="1">
      <alignment horizontal="center" vertical="center"/>
    </xf>
    <xf numFmtId="164" fontId="285" fillId="0" borderId="0" xfId="0" applyNumberFormat="1" applyFont="1" applyAlignment="1">
      <alignment horizontal="center" vertical="center"/>
    </xf>
    <xf numFmtId="0" fontId="286" fillId="0" borderId="0" xfId="0" applyFont="1" applyAlignment="1">
      <alignment horizontal="center" vertical="center" wrapText="1"/>
    </xf>
    <xf numFmtId="4" fontId="287" fillId="0" borderId="0" xfId="0" applyNumberFormat="1" applyFont="1" applyAlignment="1">
      <alignment horizontal="center" vertical="center"/>
    </xf>
    <xf numFmtId="164" fontId="288" fillId="0" borderId="0" xfId="0" applyNumberFormat="1" applyFont="1" applyAlignment="1">
      <alignment horizontal="center" vertical="center"/>
    </xf>
    <xf numFmtId="164" fontId="289" fillId="0" borderId="0" xfId="0" applyNumberFormat="1" applyFont="1" applyAlignment="1">
      <alignment horizontal="center" vertical="center"/>
    </xf>
    <xf numFmtId="165" fontId="290" fillId="0" borderId="0" xfId="0" applyNumberFormat="1" applyFont="1" applyAlignment="1">
      <alignment horizontal="center" vertical="center"/>
    </xf>
    <xf numFmtId="164" fontId="291" fillId="0" borderId="0" xfId="0" applyNumberFormat="1" applyFont="1" applyAlignment="1">
      <alignment horizontal="center" vertical="center"/>
    </xf>
    <xf numFmtId="164" fontId="292" fillId="0" borderId="0" xfId="0" applyNumberFormat="1" applyFont="1" applyAlignment="1">
      <alignment horizontal="center" vertical="center" wrapText="1"/>
    </xf>
    <xf numFmtId="4" fontId="293" fillId="0" borderId="0" xfId="0" applyNumberFormat="1" applyFont="1" applyAlignment="1">
      <alignment horizontal="center" vertical="center"/>
    </xf>
    <xf numFmtId="164" fontId="294" fillId="0" borderId="0" xfId="0" applyNumberFormat="1" applyFont="1" applyAlignment="1">
      <alignment horizontal="center" vertical="center"/>
    </xf>
    <xf numFmtId="0" fontId="295" fillId="0" borderId="0" xfId="0" applyFont="1" applyAlignment="1">
      <alignment horizontal="center" vertical="center" wrapText="1"/>
    </xf>
    <xf numFmtId="4" fontId="296" fillId="0" borderId="0" xfId="0" applyNumberFormat="1" applyFont="1" applyAlignment="1">
      <alignment horizontal="center" vertical="center"/>
    </xf>
    <xf numFmtId="164" fontId="297" fillId="0" borderId="0" xfId="0" applyNumberFormat="1" applyFont="1" applyAlignment="1">
      <alignment horizontal="center" vertical="center"/>
    </xf>
    <xf numFmtId="164" fontId="298" fillId="0" borderId="0" xfId="0" applyNumberFormat="1" applyFont="1" applyAlignment="1">
      <alignment horizontal="center" vertical="center"/>
    </xf>
    <xf numFmtId="165" fontId="299" fillId="0" borderId="0" xfId="0" applyNumberFormat="1" applyFont="1" applyAlignment="1">
      <alignment horizontal="center" vertical="center"/>
    </xf>
    <xf numFmtId="164" fontId="300" fillId="0" borderId="0" xfId="0" applyNumberFormat="1" applyFont="1" applyAlignment="1">
      <alignment horizontal="center" vertical="center"/>
    </xf>
    <xf numFmtId="164" fontId="301" fillId="0" borderId="0" xfId="0" applyNumberFormat="1" applyFont="1" applyAlignment="1">
      <alignment horizontal="center" vertical="center" wrapText="1"/>
    </xf>
    <xf numFmtId="4" fontId="302" fillId="0" borderId="0" xfId="0" applyNumberFormat="1" applyFont="1" applyAlignment="1">
      <alignment horizontal="center" vertical="center"/>
    </xf>
    <xf numFmtId="164" fontId="303" fillId="0" borderId="0" xfId="0" applyNumberFormat="1" applyFont="1" applyAlignment="1">
      <alignment horizontal="center" vertical="center"/>
    </xf>
    <xf numFmtId="0" fontId="304" fillId="0" borderId="0" xfId="0" applyFont="1" applyAlignment="1">
      <alignment horizontal="center" vertical="center" wrapText="1"/>
    </xf>
    <xf numFmtId="4" fontId="305" fillId="0" borderId="0" xfId="0" applyNumberFormat="1" applyFont="1" applyAlignment="1">
      <alignment horizontal="center" vertical="center"/>
    </xf>
    <xf numFmtId="164" fontId="306" fillId="0" borderId="0" xfId="0" applyNumberFormat="1" applyFont="1" applyAlignment="1">
      <alignment horizontal="center" vertical="center"/>
    </xf>
    <xf numFmtId="164" fontId="307" fillId="0" borderId="0" xfId="0" applyNumberFormat="1" applyFont="1" applyAlignment="1">
      <alignment horizontal="center" vertical="center"/>
    </xf>
    <xf numFmtId="165" fontId="308" fillId="0" borderId="0" xfId="0" applyNumberFormat="1" applyFont="1" applyAlignment="1">
      <alignment horizontal="center" vertical="center"/>
    </xf>
    <xf numFmtId="164" fontId="309" fillId="0" borderId="0" xfId="0" applyNumberFormat="1" applyFont="1" applyAlignment="1">
      <alignment horizontal="center" vertical="center"/>
    </xf>
    <xf numFmtId="164" fontId="310" fillId="0" borderId="0" xfId="0" applyNumberFormat="1" applyFont="1" applyAlignment="1">
      <alignment horizontal="center" vertical="center" wrapText="1"/>
    </xf>
    <xf numFmtId="4" fontId="311" fillId="0" borderId="0" xfId="0" applyNumberFormat="1" applyFont="1" applyAlignment="1">
      <alignment horizontal="center" vertical="center"/>
    </xf>
    <xf numFmtId="164" fontId="312" fillId="0" borderId="0" xfId="0" applyNumberFormat="1" applyFont="1" applyAlignment="1">
      <alignment horizontal="center" vertical="center"/>
    </xf>
    <xf numFmtId="0" fontId="313" fillId="0" borderId="0" xfId="0" applyFont="1" applyAlignment="1">
      <alignment horizontal="center" vertical="center" wrapText="1"/>
    </xf>
    <xf numFmtId="4" fontId="314" fillId="0" borderId="0" xfId="0" applyNumberFormat="1" applyFont="1" applyAlignment="1">
      <alignment horizontal="center" vertical="center"/>
    </xf>
    <xf numFmtId="164" fontId="315" fillId="0" borderId="0" xfId="0" applyNumberFormat="1" applyFont="1" applyAlignment="1">
      <alignment horizontal="center" vertical="center"/>
    </xf>
    <xf numFmtId="164" fontId="316" fillId="0" borderId="0" xfId="0" applyNumberFormat="1" applyFont="1" applyAlignment="1">
      <alignment horizontal="center" vertical="center"/>
    </xf>
    <xf numFmtId="165" fontId="317" fillId="0" borderId="0" xfId="0" applyNumberFormat="1" applyFont="1" applyAlignment="1">
      <alignment horizontal="center" vertical="center"/>
    </xf>
    <xf numFmtId="164" fontId="318" fillId="0" borderId="0" xfId="0" applyNumberFormat="1" applyFont="1" applyAlignment="1">
      <alignment horizontal="center" vertical="center"/>
    </xf>
    <xf numFmtId="164" fontId="319" fillId="0" borderId="0" xfId="0" applyNumberFormat="1" applyFont="1" applyAlignment="1">
      <alignment horizontal="center" vertical="center" wrapText="1"/>
    </xf>
    <xf numFmtId="4" fontId="320" fillId="0" borderId="0" xfId="0" applyNumberFormat="1" applyFont="1" applyAlignment="1">
      <alignment horizontal="center" vertical="center"/>
    </xf>
    <xf numFmtId="164" fontId="321" fillId="0" borderId="0" xfId="0" applyNumberFormat="1" applyFont="1" applyAlignment="1">
      <alignment horizontal="center" vertical="center"/>
    </xf>
    <xf numFmtId="0" fontId="322" fillId="0" borderId="0" xfId="0" applyFont="1" applyAlignment="1">
      <alignment horizontal="center" vertical="center" wrapText="1"/>
    </xf>
    <xf numFmtId="4" fontId="323" fillId="0" borderId="0" xfId="0" applyNumberFormat="1" applyFont="1" applyAlignment="1">
      <alignment horizontal="center" vertical="center"/>
    </xf>
    <xf numFmtId="164" fontId="324" fillId="0" borderId="0" xfId="0" applyNumberFormat="1" applyFont="1" applyAlignment="1">
      <alignment horizontal="center" vertical="center"/>
    </xf>
    <xf numFmtId="164" fontId="325" fillId="0" borderId="0" xfId="0" applyNumberFormat="1" applyFont="1" applyAlignment="1">
      <alignment horizontal="center" vertical="center"/>
    </xf>
    <xf numFmtId="165" fontId="326" fillId="0" borderId="0" xfId="0" applyNumberFormat="1" applyFont="1" applyAlignment="1">
      <alignment horizontal="center" vertical="center"/>
    </xf>
    <xf numFmtId="164" fontId="327" fillId="0" borderId="0" xfId="0" applyNumberFormat="1" applyFont="1" applyAlignment="1">
      <alignment horizontal="center" vertical="center"/>
    </xf>
    <xf numFmtId="164" fontId="328" fillId="0" borderId="0" xfId="0" applyNumberFormat="1" applyFont="1" applyAlignment="1">
      <alignment horizontal="center" vertical="center" wrapText="1"/>
    </xf>
    <xf numFmtId="4" fontId="329" fillId="0" borderId="0" xfId="0" applyNumberFormat="1" applyFont="1" applyAlignment="1">
      <alignment horizontal="center" vertical="center"/>
    </xf>
    <xf numFmtId="164" fontId="330" fillId="0" borderId="0" xfId="0" applyNumberFormat="1" applyFont="1" applyAlignment="1">
      <alignment horizontal="center" vertical="center"/>
    </xf>
    <xf numFmtId="0" fontId="331" fillId="0" borderId="0" xfId="0" applyFont="1" applyAlignment="1">
      <alignment horizontal="center" vertical="center" wrapText="1"/>
    </xf>
    <xf numFmtId="4" fontId="332" fillId="0" borderId="0" xfId="0" applyNumberFormat="1" applyFont="1" applyAlignment="1">
      <alignment horizontal="center" vertical="center"/>
    </xf>
    <xf numFmtId="164" fontId="333" fillId="0" borderId="0" xfId="0" applyNumberFormat="1" applyFont="1" applyAlignment="1">
      <alignment horizontal="center" vertical="center"/>
    </xf>
    <xf numFmtId="164" fontId="334" fillId="0" borderId="0" xfId="0" applyNumberFormat="1" applyFont="1" applyAlignment="1">
      <alignment horizontal="center" vertical="center"/>
    </xf>
    <xf numFmtId="165" fontId="335" fillId="0" borderId="0" xfId="0" applyNumberFormat="1" applyFont="1" applyAlignment="1">
      <alignment horizontal="center" vertical="center"/>
    </xf>
    <xf numFmtId="164" fontId="336" fillId="0" borderId="0" xfId="0" applyNumberFormat="1" applyFont="1" applyAlignment="1">
      <alignment horizontal="center" vertical="center"/>
    </xf>
    <xf numFmtId="164" fontId="337" fillId="0" borderId="0" xfId="0" applyNumberFormat="1" applyFont="1" applyAlignment="1">
      <alignment horizontal="center" vertical="center" wrapText="1"/>
    </xf>
    <xf numFmtId="4" fontId="338" fillId="0" borderId="0" xfId="0" applyNumberFormat="1" applyFont="1" applyAlignment="1">
      <alignment horizontal="center" vertical="center"/>
    </xf>
    <xf numFmtId="164" fontId="339" fillId="0" borderId="0" xfId="0" applyNumberFormat="1" applyFont="1" applyAlignment="1">
      <alignment horizontal="center" vertical="center"/>
    </xf>
    <xf numFmtId="0" fontId="340" fillId="3" borderId="1" xfId="0" applyFont="1" applyFill="1" applyBorder="1" applyAlignment="1">
      <alignment horizontal="center" vertical="center" wrapText="1"/>
    </xf>
    <xf numFmtId="164" fontId="340" fillId="3" borderId="1" xfId="0" applyNumberFormat="1" applyFont="1" applyFill="1" applyBorder="1" applyAlignment="1">
      <alignment horizontal="center" vertical="center" wrapText="1"/>
    </xf>
    <xf numFmtId="0" fontId="341" fillId="0" borderId="0" xfId="0" applyFont="1" applyAlignment="1">
      <alignment horizontal="center" vertical="center" wrapText="1"/>
    </xf>
    <xf numFmtId="4" fontId="342" fillId="0" borderId="0" xfId="0" applyNumberFormat="1" applyFont="1" applyAlignment="1">
      <alignment horizontal="center" vertical="center"/>
    </xf>
    <xf numFmtId="164" fontId="343" fillId="0" borderId="0" xfId="0" applyNumberFormat="1" applyFont="1" applyAlignment="1">
      <alignment horizontal="center" vertical="center"/>
    </xf>
    <xf numFmtId="164" fontId="344" fillId="0" borderId="0" xfId="0" applyNumberFormat="1" applyFont="1" applyAlignment="1">
      <alignment horizontal="center" vertical="center"/>
    </xf>
    <xf numFmtId="165" fontId="345" fillId="0" borderId="0" xfId="0" applyNumberFormat="1" applyFont="1" applyAlignment="1">
      <alignment horizontal="center" vertical="center"/>
    </xf>
    <xf numFmtId="164" fontId="346" fillId="0" borderId="0" xfId="0" applyNumberFormat="1" applyFont="1" applyAlignment="1">
      <alignment horizontal="center" vertical="center"/>
    </xf>
    <xf numFmtId="164" fontId="347" fillId="0" borderId="0" xfId="0" applyNumberFormat="1" applyFont="1" applyAlignment="1">
      <alignment horizontal="center" vertical="center" wrapText="1"/>
    </xf>
    <xf numFmtId="4" fontId="348" fillId="0" borderId="0" xfId="0" applyNumberFormat="1" applyFont="1" applyAlignment="1">
      <alignment horizontal="center" vertical="center"/>
    </xf>
    <xf numFmtId="164" fontId="349" fillId="0" borderId="0" xfId="0" applyNumberFormat="1" applyFont="1" applyAlignment="1">
      <alignment horizontal="center" vertical="center"/>
    </xf>
    <xf numFmtId="0" fontId="350" fillId="0" borderId="0" xfId="0" applyFont="1" applyAlignment="1">
      <alignment horizontal="center" vertical="center" wrapText="1"/>
    </xf>
    <xf numFmtId="4" fontId="351" fillId="0" borderId="0" xfId="0" applyNumberFormat="1" applyFont="1" applyAlignment="1">
      <alignment horizontal="center" vertical="center"/>
    </xf>
    <xf numFmtId="164" fontId="352" fillId="0" borderId="0" xfId="0" applyNumberFormat="1" applyFont="1" applyAlignment="1">
      <alignment horizontal="center" vertical="center"/>
    </xf>
    <xf numFmtId="164" fontId="353" fillId="0" borderId="0" xfId="0" applyNumberFormat="1" applyFont="1" applyAlignment="1">
      <alignment horizontal="center" vertical="center"/>
    </xf>
    <xf numFmtId="165" fontId="354" fillId="0" borderId="0" xfId="0" applyNumberFormat="1" applyFont="1" applyAlignment="1">
      <alignment horizontal="center" vertical="center"/>
    </xf>
    <xf numFmtId="164" fontId="355" fillId="0" borderId="0" xfId="0" applyNumberFormat="1" applyFont="1" applyAlignment="1">
      <alignment horizontal="center" vertical="center"/>
    </xf>
    <xf numFmtId="164" fontId="356" fillId="0" borderId="0" xfId="0" applyNumberFormat="1" applyFont="1" applyAlignment="1">
      <alignment horizontal="center" vertical="center" wrapText="1"/>
    </xf>
    <xf numFmtId="4" fontId="357" fillId="0" borderId="0" xfId="0" applyNumberFormat="1" applyFont="1" applyAlignment="1">
      <alignment horizontal="center" vertical="center"/>
    </xf>
    <xf numFmtId="164" fontId="358" fillId="0" borderId="0" xfId="0" applyNumberFormat="1" applyFont="1" applyAlignment="1">
      <alignment horizontal="center" vertical="center"/>
    </xf>
    <xf numFmtId="0" fontId="359" fillId="0" borderId="0" xfId="0" applyFont="1" applyAlignment="1">
      <alignment horizontal="center" vertical="center" wrapText="1"/>
    </xf>
    <xf numFmtId="4" fontId="360" fillId="0" borderId="0" xfId="0" applyNumberFormat="1" applyFont="1" applyAlignment="1">
      <alignment horizontal="center" vertical="center"/>
    </xf>
    <xf numFmtId="164" fontId="361" fillId="0" borderId="0" xfId="0" applyNumberFormat="1" applyFont="1" applyAlignment="1">
      <alignment horizontal="center" vertical="center"/>
    </xf>
    <xf numFmtId="164" fontId="362" fillId="0" borderId="0" xfId="0" applyNumberFormat="1" applyFont="1" applyAlignment="1">
      <alignment horizontal="center" vertical="center"/>
    </xf>
    <xf numFmtId="165" fontId="363" fillId="0" borderId="0" xfId="0" applyNumberFormat="1" applyFont="1" applyAlignment="1">
      <alignment horizontal="center" vertical="center"/>
    </xf>
    <xf numFmtId="164" fontId="364" fillId="0" borderId="0" xfId="0" applyNumberFormat="1" applyFont="1" applyAlignment="1">
      <alignment horizontal="center" vertical="center"/>
    </xf>
    <xf numFmtId="164" fontId="365" fillId="0" borderId="0" xfId="0" applyNumberFormat="1" applyFont="1" applyAlignment="1">
      <alignment horizontal="center" vertical="center" wrapText="1"/>
    </xf>
    <xf numFmtId="4" fontId="366" fillId="0" borderId="0" xfId="0" applyNumberFormat="1" applyFont="1" applyAlignment="1">
      <alignment horizontal="center" vertical="center"/>
    </xf>
    <xf numFmtId="164" fontId="367" fillId="0" borderId="0" xfId="0" applyNumberFormat="1" applyFont="1" applyAlignment="1">
      <alignment horizontal="center" vertical="center"/>
    </xf>
    <xf numFmtId="0" fontId="368" fillId="0" borderId="0" xfId="0" applyFont="1" applyAlignment="1">
      <alignment horizontal="center" vertical="center" wrapText="1"/>
    </xf>
    <xf numFmtId="4" fontId="369" fillId="0" borderId="0" xfId="0" applyNumberFormat="1" applyFont="1" applyAlignment="1">
      <alignment horizontal="center" vertical="center"/>
    </xf>
    <xf numFmtId="164" fontId="370" fillId="0" borderId="0" xfId="0" applyNumberFormat="1" applyFont="1" applyAlignment="1">
      <alignment horizontal="center" vertical="center"/>
    </xf>
    <xf numFmtId="164" fontId="371" fillId="0" borderId="0" xfId="0" applyNumberFormat="1" applyFont="1" applyAlignment="1">
      <alignment horizontal="center" vertical="center"/>
    </xf>
    <xf numFmtId="165" fontId="372" fillId="0" borderId="0" xfId="0" applyNumberFormat="1" applyFont="1" applyAlignment="1">
      <alignment horizontal="center" vertical="center"/>
    </xf>
    <xf numFmtId="164" fontId="373" fillId="0" borderId="0" xfId="0" applyNumberFormat="1" applyFont="1" applyAlignment="1">
      <alignment horizontal="center" vertical="center"/>
    </xf>
    <xf numFmtId="164" fontId="374" fillId="0" borderId="0" xfId="0" applyNumberFormat="1" applyFont="1" applyAlignment="1">
      <alignment horizontal="center" vertical="center" wrapText="1"/>
    </xf>
    <xf numFmtId="4" fontId="375" fillId="0" borderId="0" xfId="0" applyNumberFormat="1" applyFont="1" applyAlignment="1">
      <alignment horizontal="center" vertical="center"/>
    </xf>
    <xf numFmtId="164" fontId="376" fillId="0" borderId="0" xfId="0" applyNumberFormat="1" applyFont="1" applyAlignment="1">
      <alignment horizontal="center" vertical="center"/>
    </xf>
    <xf numFmtId="0" fontId="377" fillId="0" borderId="0" xfId="0" applyFont="1" applyAlignment="1">
      <alignment horizontal="center" vertical="center" wrapText="1"/>
    </xf>
    <xf numFmtId="4" fontId="378" fillId="0" borderId="0" xfId="0" applyNumberFormat="1" applyFont="1" applyAlignment="1">
      <alignment horizontal="center" vertical="center"/>
    </xf>
    <xf numFmtId="164" fontId="379" fillId="0" borderId="0" xfId="0" applyNumberFormat="1" applyFont="1" applyAlignment="1">
      <alignment horizontal="center" vertical="center"/>
    </xf>
    <xf numFmtId="164" fontId="380" fillId="0" borderId="0" xfId="0" applyNumberFormat="1" applyFont="1" applyAlignment="1">
      <alignment horizontal="center" vertical="center"/>
    </xf>
    <xf numFmtId="165" fontId="381" fillId="0" borderId="0" xfId="0" applyNumberFormat="1" applyFont="1" applyAlignment="1">
      <alignment horizontal="center" vertical="center"/>
    </xf>
    <xf numFmtId="164" fontId="382" fillId="0" borderId="0" xfId="0" applyNumberFormat="1" applyFont="1" applyAlignment="1">
      <alignment horizontal="center" vertical="center"/>
    </xf>
    <xf numFmtId="164" fontId="383" fillId="0" borderId="0" xfId="0" applyNumberFormat="1" applyFont="1" applyAlignment="1">
      <alignment horizontal="center" vertical="center" wrapText="1"/>
    </xf>
    <xf numFmtId="4" fontId="384" fillId="0" borderId="0" xfId="0" applyNumberFormat="1" applyFont="1" applyAlignment="1">
      <alignment horizontal="center" vertical="center"/>
    </xf>
    <xf numFmtId="164" fontId="385" fillId="0" borderId="0" xfId="0" applyNumberFormat="1" applyFont="1" applyAlignment="1">
      <alignment horizontal="center" vertical="center"/>
    </xf>
    <xf numFmtId="0" fontId="386" fillId="0" borderId="0" xfId="0" applyFont="1" applyAlignment="1">
      <alignment horizontal="center" vertical="center" wrapText="1"/>
    </xf>
    <xf numFmtId="4" fontId="387" fillId="0" borderId="0" xfId="0" applyNumberFormat="1" applyFont="1" applyAlignment="1">
      <alignment horizontal="center" vertical="center"/>
    </xf>
    <xf numFmtId="164" fontId="388" fillId="0" borderId="0" xfId="0" applyNumberFormat="1" applyFont="1" applyAlignment="1">
      <alignment horizontal="center" vertical="center"/>
    </xf>
    <xf numFmtId="164" fontId="389" fillId="0" borderId="0" xfId="0" applyNumberFormat="1" applyFont="1" applyAlignment="1">
      <alignment horizontal="center" vertical="center"/>
    </xf>
    <xf numFmtId="165" fontId="390" fillId="0" borderId="0" xfId="0" applyNumberFormat="1" applyFont="1" applyAlignment="1">
      <alignment horizontal="center" vertical="center"/>
    </xf>
    <xf numFmtId="164" fontId="391" fillId="0" borderId="0" xfId="0" applyNumberFormat="1" applyFont="1" applyAlignment="1">
      <alignment horizontal="center" vertical="center"/>
    </xf>
    <xf numFmtId="164" fontId="392" fillId="0" borderId="0" xfId="0" applyNumberFormat="1" applyFont="1" applyAlignment="1">
      <alignment horizontal="center" vertical="center" wrapText="1"/>
    </xf>
    <xf numFmtId="4" fontId="393" fillId="0" borderId="0" xfId="0" applyNumberFormat="1" applyFont="1" applyAlignment="1">
      <alignment horizontal="center" vertical="center"/>
    </xf>
    <xf numFmtId="164" fontId="394" fillId="0" borderId="0" xfId="0" applyNumberFormat="1" applyFont="1" applyAlignment="1">
      <alignment horizontal="center" vertical="center"/>
    </xf>
    <xf numFmtId="0" fontId="395" fillId="0" borderId="0" xfId="0" applyFont="1" applyAlignment="1">
      <alignment horizontal="center" vertical="center" wrapText="1"/>
    </xf>
    <xf numFmtId="4" fontId="396" fillId="0" borderId="0" xfId="0" applyNumberFormat="1" applyFont="1" applyAlignment="1">
      <alignment horizontal="center" vertical="center"/>
    </xf>
    <xf numFmtId="164" fontId="397" fillId="0" borderId="0" xfId="0" applyNumberFormat="1" applyFont="1" applyAlignment="1">
      <alignment horizontal="center" vertical="center"/>
    </xf>
    <xf numFmtId="164" fontId="398" fillId="0" borderId="0" xfId="0" applyNumberFormat="1" applyFont="1" applyAlignment="1">
      <alignment horizontal="center" vertical="center"/>
    </xf>
    <xf numFmtId="165" fontId="399" fillId="0" borderId="0" xfId="0" applyNumberFormat="1" applyFont="1" applyAlignment="1">
      <alignment horizontal="center" vertical="center"/>
    </xf>
    <xf numFmtId="164" fontId="400" fillId="0" borderId="0" xfId="0" applyNumberFormat="1" applyFont="1" applyAlignment="1">
      <alignment horizontal="center" vertical="center"/>
    </xf>
    <xf numFmtId="164" fontId="401" fillId="0" borderId="0" xfId="0" applyNumberFormat="1" applyFont="1" applyAlignment="1">
      <alignment horizontal="center" vertical="center" wrapText="1"/>
    </xf>
    <xf numFmtId="4" fontId="402" fillId="0" borderId="0" xfId="0" applyNumberFormat="1" applyFont="1" applyAlignment="1">
      <alignment horizontal="center" vertical="center"/>
    </xf>
    <xf numFmtId="164" fontId="403" fillId="0" borderId="0" xfId="0" applyNumberFormat="1" applyFont="1" applyAlignment="1">
      <alignment horizontal="center" vertical="center"/>
    </xf>
    <xf numFmtId="0" fontId="404" fillId="0" borderId="0" xfId="0" applyFont="1" applyAlignment="1">
      <alignment horizontal="center" vertical="center" wrapText="1"/>
    </xf>
    <xf numFmtId="4" fontId="405" fillId="0" borderId="0" xfId="0" applyNumberFormat="1" applyFont="1" applyAlignment="1">
      <alignment horizontal="center" vertical="center"/>
    </xf>
    <xf numFmtId="164" fontId="406" fillId="0" borderId="0" xfId="0" applyNumberFormat="1" applyFont="1" applyAlignment="1">
      <alignment horizontal="center" vertical="center"/>
    </xf>
    <xf numFmtId="164" fontId="407" fillId="0" borderId="0" xfId="0" applyNumberFormat="1" applyFont="1" applyAlignment="1">
      <alignment horizontal="center" vertical="center"/>
    </xf>
    <xf numFmtId="165" fontId="408" fillId="0" borderId="0" xfId="0" applyNumberFormat="1" applyFont="1" applyAlignment="1">
      <alignment horizontal="center" vertical="center"/>
    </xf>
    <xf numFmtId="164" fontId="409" fillId="0" borderId="0" xfId="0" applyNumberFormat="1" applyFont="1" applyAlignment="1">
      <alignment horizontal="center" vertical="center"/>
    </xf>
    <xf numFmtId="164" fontId="410" fillId="0" borderId="0" xfId="0" applyNumberFormat="1" applyFont="1" applyAlignment="1">
      <alignment horizontal="center" vertical="center" wrapText="1"/>
    </xf>
    <xf numFmtId="4" fontId="411" fillId="0" borderId="0" xfId="0" applyNumberFormat="1" applyFont="1" applyAlignment="1">
      <alignment horizontal="center" vertical="center"/>
    </xf>
    <xf numFmtId="164" fontId="412" fillId="0" borderId="0" xfId="0" applyNumberFormat="1" applyFont="1" applyAlignment="1">
      <alignment horizontal="center" vertical="center"/>
    </xf>
    <xf numFmtId="0" fontId="413" fillId="3" borderId="1" xfId="0" applyFont="1" applyFill="1" applyBorder="1" applyAlignment="1">
      <alignment horizontal="center" vertical="center" wrapText="1"/>
    </xf>
    <xf numFmtId="164" fontId="413" fillId="3" borderId="1" xfId="0" applyNumberFormat="1" applyFont="1" applyFill="1" applyBorder="1" applyAlignment="1">
      <alignment horizontal="center" vertical="center" wrapText="1"/>
    </xf>
    <xf numFmtId="0" fontId="414" fillId="0" borderId="0" xfId="0" applyFont="1" applyAlignment="1">
      <alignment horizontal="center" vertical="center" wrapText="1"/>
    </xf>
    <xf numFmtId="4" fontId="415" fillId="0" borderId="0" xfId="0" applyNumberFormat="1" applyFont="1" applyAlignment="1">
      <alignment horizontal="center" vertical="center"/>
    </xf>
    <xf numFmtId="164" fontId="416" fillId="0" borderId="0" xfId="0" applyNumberFormat="1" applyFont="1" applyAlignment="1">
      <alignment horizontal="center" vertical="center"/>
    </xf>
    <xf numFmtId="164" fontId="417" fillId="0" borderId="0" xfId="0" applyNumberFormat="1" applyFont="1" applyAlignment="1">
      <alignment horizontal="center" vertical="center"/>
    </xf>
    <xf numFmtId="165" fontId="418" fillId="0" borderId="0" xfId="0" applyNumberFormat="1" applyFont="1" applyAlignment="1">
      <alignment horizontal="center" vertical="center"/>
    </xf>
    <xf numFmtId="164" fontId="419" fillId="0" borderId="0" xfId="0" applyNumberFormat="1" applyFont="1" applyAlignment="1">
      <alignment horizontal="center" vertical="center"/>
    </xf>
    <xf numFmtId="164" fontId="420" fillId="0" borderId="0" xfId="0" applyNumberFormat="1" applyFont="1" applyAlignment="1">
      <alignment horizontal="center" vertical="center" wrapText="1"/>
    </xf>
    <xf numFmtId="4" fontId="421" fillId="0" borderId="0" xfId="0" applyNumberFormat="1" applyFont="1" applyAlignment="1">
      <alignment horizontal="center" vertical="center"/>
    </xf>
    <xf numFmtId="164" fontId="422" fillId="0" borderId="0" xfId="0" applyNumberFormat="1" applyFont="1" applyAlignment="1">
      <alignment horizontal="center" vertical="center"/>
    </xf>
    <xf numFmtId="0" fontId="423" fillId="0" borderId="0" xfId="0" applyFont="1" applyAlignment="1">
      <alignment horizontal="center" vertical="center" wrapText="1"/>
    </xf>
    <xf numFmtId="4" fontId="424" fillId="0" borderId="0" xfId="0" applyNumberFormat="1" applyFont="1" applyAlignment="1">
      <alignment horizontal="center" vertical="center"/>
    </xf>
    <xf numFmtId="164" fontId="425" fillId="0" borderId="0" xfId="0" applyNumberFormat="1" applyFont="1" applyAlignment="1">
      <alignment horizontal="center" vertical="center"/>
    </xf>
    <xf numFmtId="164" fontId="426" fillId="0" borderId="0" xfId="0" applyNumberFormat="1" applyFont="1" applyAlignment="1">
      <alignment horizontal="center" vertical="center"/>
    </xf>
    <xf numFmtId="165" fontId="427" fillId="0" borderId="0" xfId="0" applyNumberFormat="1" applyFont="1" applyAlignment="1">
      <alignment horizontal="center" vertical="center"/>
    </xf>
    <xf numFmtId="164" fontId="428" fillId="0" borderId="0" xfId="0" applyNumberFormat="1" applyFont="1" applyAlignment="1">
      <alignment horizontal="center" vertical="center"/>
    </xf>
    <xf numFmtId="164" fontId="429" fillId="0" borderId="0" xfId="0" applyNumberFormat="1" applyFont="1" applyAlignment="1">
      <alignment horizontal="center" vertical="center" wrapText="1"/>
    </xf>
    <xf numFmtId="4" fontId="430" fillId="0" borderId="0" xfId="0" applyNumberFormat="1" applyFont="1" applyAlignment="1">
      <alignment horizontal="center" vertical="center"/>
    </xf>
    <xf numFmtId="164" fontId="431" fillId="0" borderId="0" xfId="0" applyNumberFormat="1" applyFont="1" applyAlignment="1">
      <alignment horizontal="center" vertical="center"/>
    </xf>
    <xf numFmtId="0" fontId="432" fillId="0" borderId="0" xfId="0" applyFont="1" applyAlignment="1">
      <alignment horizontal="center" vertical="center" wrapText="1"/>
    </xf>
    <xf numFmtId="4" fontId="433" fillId="0" borderId="0" xfId="0" applyNumberFormat="1" applyFont="1" applyAlignment="1">
      <alignment horizontal="center" vertical="center"/>
    </xf>
    <xf numFmtId="164" fontId="434" fillId="0" borderId="0" xfId="0" applyNumberFormat="1" applyFont="1" applyAlignment="1">
      <alignment horizontal="center" vertical="center"/>
    </xf>
    <xf numFmtId="164" fontId="435" fillId="0" borderId="0" xfId="0" applyNumberFormat="1" applyFont="1" applyAlignment="1">
      <alignment horizontal="center" vertical="center"/>
    </xf>
    <xf numFmtId="165" fontId="436" fillId="0" borderId="0" xfId="0" applyNumberFormat="1" applyFont="1" applyAlignment="1">
      <alignment horizontal="center" vertical="center"/>
    </xf>
    <xf numFmtId="164" fontId="437" fillId="0" borderId="0" xfId="0" applyNumberFormat="1" applyFont="1" applyAlignment="1">
      <alignment horizontal="center" vertical="center"/>
    </xf>
    <xf numFmtId="164" fontId="438" fillId="0" borderId="0" xfId="0" applyNumberFormat="1" applyFont="1" applyAlignment="1">
      <alignment horizontal="center" vertical="center" wrapText="1"/>
    </xf>
    <xf numFmtId="4" fontId="439" fillId="0" borderId="0" xfId="0" applyNumberFormat="1" applyFont="1" applyAlignment="1">
      <alignment horizontal="center" vertical="center"/>
    </xf>
    <xf numFmtId="164" fontId="440" fillId="0" borderId="0" xfId="0" applyNumberFormat="1" applyFont="1" applyAlignment="1">
      <alignment horizontal="center" vertical="center"/>
    </xf>
    <xf numFmtId="0" fontId="441" fillId="0" borderId="0" xfId="0" applyFont="1" applyAlignment="1">
      <alignment horizontal="center" vertical="center" wrapText="1"/>
    </xf>
    <xf numFmtId="4" fontId="442" fillId="0" borderId="0" xfId="0" applyNumberFormat="1" applyFont="1" applyAlignment="1">
      <alignment horizontal="center" vertical="center"/>
    </xf>
    <xf numFmtId="164" fontId="443" fillId="0" borderId="0" xfId="0" applyNumberFormat="1" applyFont="1" applyAlignment="1">
      <alignment horizontal="center" vertical="center"/>
    </xf>
    <xf numFmtId="164" fontId="444" fillId="0" borderId="0" xfId="0" applyNumberFormat="1" applyFont="1" applyAlignment="1">
      <alignment horizontal="center" vertical="center"/>
    </xf>
    <xf numFmtId="165" fontId="445" fillId="0" borderId="0" xfId="0" applyNumberFormat="1" applyFont="1" applyAlignment="1">
      <alignment horizontal="center" vertical="center"/>
    </xf>
    <xf numFmtId="164" fontId="446" fillId="0" borderId="0" xfId="0" applyNumberFormat="1" applyFont="1" applyAlignment="1">
      <alignment horizontal="center" vertical="center"/>
    </xf>
    <xf numFmtId="164" fontId="447" fillId="0" borderId="0" xfId="0" applyNumberFormat="1" applyFont="1" applyAlignment="1">
      <alignment horizontal="center" vertical="center" wrapText="1"/>
    </xf>
    <xf numFmtId="4" fontId="448" fillId="0" borderId="0" xfId="0" applyNumberFormat="1" applyFont="1" applyAlignment="1">
      <alignment horizontal="center" vertical="center"/>
    </xf>
    <xf numFmtId="164" fontId="449" fillId="0" borderId="0" xfId="0" applyNumberFormat="1" applyFont="1" applyAlignment="1">
      <alignment horizontal="center" vertical="center"/>
    </xf>
    <xf numFmtId="0" fontId="450" fillId="0" borderId="0" xfId="0" applyFont="1" applyAlignment="1">
      <alignment horizontal="center" vertical="center" wrapText="1"/>
    </xf>
    <xf numFmtId="4" fontId="451" fillId="0" borderId="0" xfId="0" applyNumberFormat="1" applyFont="1" applyAlignment="1">
      <alignment horizontal="center" vertical="center"/>
    </xf>
    <xf numFmtId="164" fontId="452" fillId="0" borderId="0" xfId="0" applyNumberFormat="1" applyFont="1" applyAlignment="1">
      <alignment horizontal="center" vertical="center"/>
    </xf>
    <xf numFmtId="164" fontId="453" fillId="0" borderId="0" xfId="0" applyNumberFormat="1" applyFont="1" applyAlignment="1">
      <alignment horizontal="center" vertical="center"/>
    </xf>
    <xf numFmtId="165" fontId="454" fillId="0" borderId="0" xfId="0" applyNumberFormat="1" applyFont="1" applyAlignment="1">
      <alignment horizontal="center" vertical="center"/>
    </xf>
    <xf numFmtId="164" fontId="455" fillId="0" borderId="0" xfId="0" applyNumberFormat="1" applyFont="1" applyAlignment="1">
      <alignment horizontal="center" vertical="center"/>
    </xf>
    <xf numFmtId="164" fontId="456" fillId="0" borderId="0" xfId="0" applyNumberFormat="1" applyFont="1" applyAlignment="1">
      <alignment horizontal="center" vertical="center" wrapText="1"/>
    </xf>
    <xf numFmtId="4" fontId="457" fillId="0" borderId="0" xfId="0" applyNumberFormat="1" applyFont="1" applyAlignment="1">
      <alignment horizontal="center" vertical="center"/>
    </xf>
    <xf numFmtId="164" fontId="458" fillId="0" borderId="0" xfId="0" applyNumberFormat="1" applyFont="1" applyAlignment="1">
      <alignment horizontal="center" vertical="center"/>
    </xf>
    <xf numFmtId="0" fontId="459" fillId="0" borderId="0" xfId="0" applyFont="1" applyAlignment="1">
      <alignment horizontal="center" vertical="center" wrapText="1"/>
    </xf>
    <xf numFmtId="4" fontId="460" fillId="0" borderId="0" xfId="0" applyNumberFormat="1" applyFont="1" applyAlignment="1">
      <alignment horizontal="center" vertical="center"/>
    </xf>
    <xf numFmtId="164" fontId="461" fillId="0" borderId="0" xfId="0" applyNumberFormat="1" applyFont="1" applyAlignment="1">
      <alignment horizontal="center" vertical="center"/>
    </xf>
    <xf numFmtId="164" fontId="462" fillId="0" borderId="0" xfId="0" applyNumberFormat="1" applyFont="1" applyAlignment="1">
      <alignment horizontal="center" vertical="center"/>
    </xf>
    <xf numFmtId="165" fontId="463" fillId="0" borderId="0" xfId="0" applyNumberFormat="1" applyFont="1" applyAlignment="1">
      <alignment horizontal="center" vertical="center"/>
    </xf>
    <xf numFmtId="164" fontId="464" fillId="0" borderId="0" xfId="0" applyNumberFormat="1" applyFont="1" applyAlignment="1">
      <alignment horizontal="center" vertical="center"/>
    </xf>
    <xf numFmtId="164" fontId="465" fillId="0" borderId="0" xfId="0" applyNumberFormat="1" applyFont="1" applyAlignment="1">
      <alignment horizontal="center" vertical="center" wrapText="1"/>
    </xf>
    <xf numFmtId="4" fontId="466" fillId="0" borderId="0" xfId="0" applyNumberFormat="1" applyFont="1" applyAlignment="1">
      <alignment horizontal="center" vertical="center"/>
    </xf>
    <xf numFmtId="164" fontId="467" fillId="0" borderId="0" xfId="0" applyNumberFormat="1" applyFont="1" applyAlignment="1">
      <alignment horizontal="center" vertical="center"/>
    </xf>
    <xf numFmtId="0" fontId="468" fillId="0" borderId="0" xfId="0" applyFont="1" applyAlignment="1">
      <alignment horizontal="center" vertical="center" wrapText="1"/>
    </xf>
    <xf numFmtId="4" fontId="469" fillId="0" borderId="0" xfId="0" applyNumberFormat="1" applyFont="1" applyAlignment="1">
      <alignment horizontal="center" vertical="center"/>
    </xf>
    <xf numFmtId="164" fontId="470" fillId="0" borderId="0" xfId="0" applyNumberFormat="1" applyFont="1" applyAlignment="1">
      <alignment horizontal="center" vertical="center"/>
    </xf>
    <xf numFmtId="164" fontId="471" fillId="0" borderId="0" xfId="0" applyNumberFormat="1" applyFont="1" applyAlignment="1">
      <alignment horizontal="center" vertical="center"/>
    </xf>
    <xf numFmtId="165" fontId="472" fillId="0" borderId="0" xfId="0" applyNumberFormat="1" applyFont="1" applyAlignment="1">
      <alignment horizontal="center" vertical="center"/>
    </xf>
    <xf numFmtId="164" fontId="473" fillId="0" borderId="0" xfId="0" applyNumberFormat="1" applyFont="1" applyAlignment="1">
      <alignment horizontal="center" vertical="center"/>
    </xf>
    <xf numFmtId="164" fontId="474" fillId="0" borderId="0" xfId="0" applyNumberFormat="1" applyFont="1" applyAlignment="1">
      <alignment horizontal="center" vertical="center" wrapText="1"/>
    </xf>
    <xf numFmtId="4" fontId="475" fillId="0" borderId="0" xfId="0" applyNumberFormat="1" applyFont="1" applyAlignment="1">
      <alignment horizontal="center" vertical="center"/>
    </xf>
    <xf numFmtId="164" fontId="476" fillId="0" borderId="0" xfId="0" applyNumberFormat="1" applyFont="1" applyAlignment="1">
      <alignment horizontal="center" vertical="center"/>
    </xf>
    <xf numFmtId="0" fontId="477" fillId="0" borderId="0" xfId="0" applyFont="1" applyAlignment="1">
      <alignment horizontal="center" vertical="center" wrapText="1"/>
    </xf>
    <xf numFmtId="4" fontId="478" fillId="0" borderId="0" xfId="0" applyNumberFormat="1" applyFont="1" applyAlignment="1">
      <alignment horizontal="center" vertical="center"/>
    </xf>
    <xf numFmtId="164" fontId="479" fillId="0" borderId="0" xfId="0" applyNumberFormat="1" applyFont="1" applyAlignment="1">
      <alignment horizontal="center" vertical="center"/>
    </xf>
    <xf numFmtId="164" fontId="480" fillId="0" borderId="0" xfId="0" applyNumberFormat="1" applyFont="1" applyAlignment="1">
      <alignment horizontal="center" vertical="center"/>
    </xf>
    <xf numFmtId="165" fontId="481" fillId="0" borderId="0" xfId="0" applyNumberFormat="1" applyFont="1" applyAlignment="1">
      <alignment horizontal="center" vertical="center"/>
    </xf>
    <xf numFmtId="164" fontId="482" fillId="0" borderId="0" xfId="0" applyNumberFormat="1" applyFont="1" applyAlignment="1">
      <alignment horizontal="center" vertical="center"/>
    </xf>
    <xf numFmtId="164" fontId="483" fillId="0" borderId="0" xfId="0" applyNumberFormat="1" applyFont="1" applyAlignment="1">
      <alignment horizontal="center" vertical="center" wrapText="1"/>
    </xf>
    <xf numFmtId="4" fontId="484" fillId="0" borderId="0" xfId="0" applyNumberFormat="1" applyFont="1" applyAlignment="1">
      <alignment horizontal="center" vertical="center"/>
    </xf>
    <xf numFmtId="164" fontId="485" fillId="0" borderId="0" xfId="0" applyNumberFormat="1" applyFont="1" applyAlignment="1">
      <alignment horizontal="center" vertical="center"/>
    </xf>
    <xf numFmtId="0" fontId="486" fillId="0" borderId="0" xfId="0" applyFont="1" applyAlignment="1">
      <alignment horizontal="center" vertical="center" wrapText="1"/>
    </xf>
    <xf numFmtId="4" fontId="487" fillId="0" borderId="0" xfId="0" applyNumberFormat="1" applyFont="1" applyAlignment="1">
      <alignment horizontal="center" vertical="center"/>
    </xf>
    <xf numFmtId="164" fontId="488" fillId="0" borderId="0" xfId="0" applyNumberFormat="1" applyFont="1" applyAlignment="1">
      <alignment horizontal="center" vertical="center"/>
    </xf>
    <xf numFmtId="164" fontId="489" fillId="0" borderId="0" xfId="0" applyNumberFormat="1" applyFont="1" applyAlignment="1">
      <alignment horizontal="center" vertical="center"/>
    </xf>
    <xf numFmtId="165" fontId="490" fillId="0" borderId="0" xfId="0" applyNumberFormat="1" applyFont="1" applyAlignment="1">
      <alignment horizontal="center" vertical="center"/>
    </xf>
    <xf numFmtId="164" fontId="491" fillId="0" borderId="0" xfId="0" applyNumberFormat="1" applyFont="1" applyAlignment="1">
      <alignment horizontal="center" vertical="center"/>
    </xf>
    <xf numFmtId="164" fontId="492" fillId="0" borderId="0" xfId="0" applyNumberFormat="1" applyFont="1" applyAlignment="1">
      <alignment horizontal="center" vertical="center" wrapText="1"/>
    </xf>
    <xf numFmtId="4" fontId="493" fillId="0" borderId="0" xfId="0" applyNumberFormat="1" applyFont="1" applyAlignment="1">
      <alignment horizontal="center" vertical="center"/>
    </xf>
    <xf numFmtId="164" fontId="494" fillId="0" borderId="0" xfId="0" applyNumberFormat="1" applyFont="1" applyAlignment="1">
      <alignment horizontal="center" vertical="center"/>
    </xf>
    <xf numFmtId="0" fontId="495" fillId="3" borderId="1" xfId="0" applyFont="1" applyFill="1" applyBorder="1" applyAlignment="1">
      <alignment horizontal="center" vertical="center" wrapText="1"/>
    </xf>
    <xf numFmtId="164" fontId="495" fillId="3" borderId="1" xfId="0" applyNumberFormat="1" applyFont="1" applyFill="1" applyBorder="1" applyAlignment="1">
      <alignment horizontal="center" vertical="center" wrapText="1"/>
    </xf>
    <xf numFmtId="0" fontId="496" fillId="0" borderId="0" xfId="0" applyFont="1" applyAlignment="1">
      <alignment horizontal="center" vertical="center" wrapText="1"/>
    </xf>
    <xf numFmtId="4" fontId="497" fillId="0" borderId="0" xfId="0" applyNumberFormat="1" applyFont="1" applyAlignment="1">
      <alignment horizontal="center" vertical="center"/>
    </xf>
    <xf numFmtId="164" fontId="498" fillId="0" borderId="0" xfId="0" applyNumberFormat="1" applyFont="1" applyAlignment="1">
      <alignment horizontal="center" vertical="center"/>
    </xf>
    <xf numFmtId="164" fontId="499" fillId="0" borderId="0" xfId="0" applyNumberFormat="1" applyFont="1" applyAlignment="1">
      <alignment horizontal="center" vertical="center"/>
    </xf>
    <xf numFmtId="165" fontId="500" fillId="0" borderId="0" xfId="0" applyNumberFormat="1" applyFont="1" applyAlignment="1">
      <alignment horizontal="center" vertical="center"/>
    </xf>
    <xf numFmtId="164" fontId="501" fillId="0" borderId="0" xfId="0" applyNumberFormat="1" applyFont="1" applyAlignment="1">
      <alignment horizontal="center" vertical="center"/>
    </xf>
    <xf numFmtId="164" fontId="502" fillId="0" borderId="0" xfId="0" applyNumberFormat="1" applyFont="1" applyAlignment="1">
      <alignment horizontal="center" vertical="center" wrapText="1"/>
    </xf>
    <xf numFmtId="4" fontId="503" fillId="0" borderId="0" xfId="0" applyNumberFormat="1" applyFont="1" applyAlignment="1">
      <alignment horizontal="center" vertical="center"/>
    </xf>
    <xf numFmtId="164" fontId="504" fillId="0" borderId="0" xfId="0" applyNumberFormat="1" applyFont="1" applyAlignment="1">
      <alignment horizontal="center" vertical="center"/>
    </xf>
    <xf numFmtId="0" fontId="505" fillId="0" borderId="0" xfId="0" applyFont="1" applyAlignment="1">
      <alignment horizontal="center" vertical="center" wrapText="1"/>
    </xf>
    <xf numFmtId="4" fontId="506" fillId="0" borderId="0" xfId="0" applyNumberFormat="1" applyFont="1" applyAlignment="1">
      <alignment horizontal="center" vertical="center"/>
    </xf>
    <xf numFmtId="164" fontId="507" fillId="0" borderId="0" xfId="0" applyNumberFormat="1" applyFont="1" applyAlignment="1">
      <alignment horizontal="center" vertical="center"/>
    </xf>
    <xf numFmtId="164" fontId="508" fillId="0" borderId="0" xfId="0" applyNumberFormat="1" applyFont="1" applyAlignment="1">
      <alignment horizontal="center" vertical="center"/>
    </xf>
    <xf numFmtId="165" fontId="509" fillId="0" borderId="0" xfId="0" applyNumberFormat="1" applyFont="1" applyAlignment="1">
      <alignment horizontal="center" vertical="center"/>
    </xf>
    <xf numFmtId="164" fontId="510" fillId="0" borderId="0" xfId="0" applyNumberFormat="1" applyFont="1" applyAlignment="1">
      <alignment horizontal="center" vertical="center"/>
    </xf>
    <xf numFmtId="164" fontId="511" fillId="0" borderId="0" xfId="0" applyNumberFormat="1" applyFont="1" applyAlignment="1">
      <alignment horizontal="center" vertical="center" wrapText="1"/>
    </xf>
    <xf numFmtId="4" fontId="512" fillId="0" borderId="0" xfId="0" applyNumberFormat="1" applyFont="1" applyAlignment="1">
      <alignment horizontal="center" vertical="center"/>
    </xf>
    <xf numFmtId="164" fontId="513" fillId="0" borderId="0" xfId="0" applyNumberFormat="1" applyFont="1" applyAlignment="1">
      <alignment horizontal="center" vertical="center"/>
    </xf>
    <xf numFmtId="0" fontId="514" fillId="0" borderId="0" xfId="0" applyFont="1" applyAlignment="1">
      <alignment horizontal="center" vertical="center" wrapText="1"/>
    </xf>
    <xf numFmtId="4" fontId="515" fillId="0" borderId="0" xfId="0" applyNumberFormat="1" applyFont="1" applyAlignment="1">
      <alignment horizontal="center" vertical="center"/>
    </xf>
    <xf numFmtId="164" fontId="516" fillId="0" borderId="0" xfId="0" applyNumberFormat="1" applyFont="1" applyAlignment="1">
      <alignment horizontal="center" vertical="center"/>
    </xf>
    <xf numFmtId="164" fontId="517" fillId="0" borderId="0" xfId="0" applyNumberFormat="1" applyFont="1" applyAlignment="1">
      <alignment horizontal="center" vertical="center"/>
    </xf>
    <xf numFmtId="165" fontId="518" fillId="0" borderId="0" xfId="0" applyNumberFormat="1" applyFont="1" applyAlignment="1">
      <alignment horizontal="center" vertical="center"/>
    </xf>
    <xf numFmtId="164" fontId="519" fillId="0" borderId="0" xfId="0" applyNumberFormat="1" applyFont="1" applyAlignment="1">
      <alignment horizontal="center" vertical="center"/>
    </xf>
    <xf numFmtId="164" fontId="520" fillId="0" borderId="0" xfId="0" applyNumberFormat="1" applyFont="1" applyAlignment="1">
      <alignment horizontal="center" vertical="center" wrapText="1"/>
    </xf>
    <xf numFmtId="4" fontId="521" fillId="0" borderId="0" xfId="0" applyNumberFormat="1" applyFont="1" applyAlignment="1">
      <alignment horizontal="center" vertical="center"/>
    </xf>
    <xf numFmtId="164" fontId="522" fillId="0" borderId="0" xfId="0" applyNumberFormat="1" applyFont="1" applyAlignment="1">
      <alignment horizontal="center" vertical="center"/>
    </xf>
    <xf numFmtId="0" fontId="523" fillId="0" borderId="0" xfId="0" applyFont="1" applyAlignment="1">
      <alignment horizontal="center" vertical="center" wrapText="1"/>
    </xf>
    <xf numFmtId="4" fontId="524" fillId="0" borderId="0" xfId="0" applyNumberFormat="1" applyFont="1" applyAlignment="1">
      <alignment horizontal="center" vertical="center"/>
    </xf>
    <xf numFmtId="164" fontId="525" fillId="0" borderId="0" xfId="0" applyNumberFormat="1" applyFont="1" applyAlignment="1">
      <alignment horizontal="center" vertical="center"/>
    </xf>
    <xf numFmtId="164" fontId="526" fillId="0" borderId="0" xfId="0" applyNumberFormat="1" applyFont="1" applyAlignment="1">
      <alignment horizontal="center" vertical="center"/>
    </xf>
    <xf numFmtId="165" fontId="527" fillId="0" borderId="0" xfId="0" applyNumberFormat="1" applyFont="1" applyAlignment="1">
      <alignment horizontal="center" vertical="center"/>
    </xf>
    <xf numFmtId="164" fontId="528" fillId="0" borderId="0" xfId="0" applyNumberFormat="1" applyFont="1" applyAlignment="1">
      <alignment horizontal="center" vertical="center"/>
    </xf>
    <xf numFmtId="164" fontId="529" fillId="0" borderId="0" xfId="0" applyNumberFormat="1" applyFont="1" applyAlignment="1">
      <alignment horizontal="center" vertical="center" wrapText="1"/>
    </xf>
    <xf numFmtId="4" fontId="530" fillId="0" borderId="0" xfId="0" applyNumberFormat="1" applyFont="1" applyAlignment="1">
      <alignment horizontal="center" vertical="center"/>
    </xf>
    <xf numFmtId="164" fontId="531" fillId="0" borderId="0" xfId="0" applyNumberFormat="1" applyFont="1" applyAlignment="1">
      <alignment horizontal="center" vertical="center"/>
    </xf>
    <xf numFmtId="0" fontId="532" fillId="0" borderId="0" xfId="0" applyFont="1" applyAlignment="1">
      <alignment horizontal="center" vertical="center" wrapText="1"/>
    </xf>
    <xf numFmtId="4" fontId="533" fillId="0" borderId="0" xfId="0" applyNumberFormat="1" applyFont="1" applyAlignment="1">
      <alignment horizontal="center" vertical="center"/>
    </xf>
    <xf numFmtId="164" fontId="534" fillId="0" borderId="0" xfId="0" applyNumberFormat="1" applyFont="1" applyAlignment="1">
      <alignment horizontal="center" vertical="center"/>
    </xf>
    <xf numFmtId="164" fontId="535" fillId="0" borderId="0" xfId="0" applyNumberFormat="1" applyFont="1" applyAlignment="1">
      <alignment horizontal="center" vertical="center"/>
    </xf>
    <xf numFmtId="165" fontId="536" fillId="0" borderId="0" xfId="0" applyNumberFormat="1" applyFont="1" applyAlignment="1">
      <alignment horizontal="center" vertical="center"/>
    </xf>
    <xf numFmtId="164" fontId="537" fillId="0" borderId="0" xfId="0" applyNumberFormat="1" applyFont="1" applyAlignment="1">
      <alignment horizontal="center" vertical="center"/>
    </xf>
    <xf numFmtId="164" fontId="538" fillId="0" borderId="0" xfId="0" applyNumberFormat="1" applyFont="1" applyAlignment="1">
      <alignment horizontal="center" vertical="center" wrapText="1"/>
    </xf>
    <xf numFmtId="4" fontId="539" fillId="0" borderId="0" xfId="0" applyNumberFormat="1" applyFont="1" applyAlignment="1">
      <alignment horizontal="center" vertical="center"/>
    </xf>
    <xf numFmtId="164" fontId="540" fillId="0" borderId="0" xfId="0" applyNumberFormat="1" applyFont="1" applyAlignment="1">
      <alignment horizontal="center" vertical="center"/>
    </xf>
    <xf numFmtId="0" fontId="541" fillId="3" borderId="1" xfId="0" applyFont="1" applyFill="1" applyBorder="1" applyAlignment="1">
      <alignment horizontal="center" vertical="center" wrapText="1"/>
    </xf>
    <xf numFmtId="164" fontId="541" fillId="3" borderId="1" xfId="0" applyNumberFormat="1" applyFont="1" applyFill="1" applyBorder="1" applyAlignment="1">
      <alignment horizontal="center" vertical="center" wrapText="1"/>
    </xf>
    <xf numFmtId="0" fontId="542" fillId="0" borderId="0" xfId="0" applyFont="1" applyAlignment="1">
      <alignment horizontal="center" vertical="center" wrapText="1"/>
    </xf>
    <xf numFmtId="4" fontId="543" fillId="0" borderId="0" xfId="0" applyNumberFormat="1" applyFont="1" applyAlignment="1">
      <alignment horizontal="center" vertical="center"/>
    </xf>
    <xf numFmtId="164" fontId="544" fillId="0" borderId="0" xfId="0" applyNumberFormat="1" applyFont="1" applyAlignment="1">
      <alignment horizontal="center" vertical="center"/>
    </xf>
    <xf numFmtId="164" fontId="545" fillId="0" borderId="0" xfId="0" applyNumberFormat="1" applyFont="1" applyAlignment="1">
      <alignment horizontal="center" vertical="center"/>
    </xf>
    <xf numFmtId="165" fontId="546" fillId="0" borderId="0" xfId="0" applyNumberFormat="1" applyFont="1" applyAlignment="1">
      <alignment horizontal="center" vertical="center"/>
    </xf>
    <xf numFmtId="164" fontId="547" fillId="0" borderId="0" xfId="0" applyNumberFormat="1" applyFont="1" applyAlignment="1">
      <alignment horizontal="center" vertical="center"/>
    </xf>
    <xf numFmtId="164" fontId="548" fillId="0" borderId="0" xfId="0" applyNumberFormat="1" applyFont="1" applyAlignment="1">
      <alignment horizontal="center" vertical="center" wrapText="1"/>
    </xf>
    <xf numFmtId="4" fontId="549" fillId="0" borderId="0" xfId="0" applyNumberFormat="1" applyFont="1" applyAlignment="1">
      <alignment horizontal="center" vertical="center"/>
    </xf>
    <xf numFmtId="164" fontId="550" fillId="0" borderId="0" xfId="0" applyNumberFormat="1" applyFont="1" applyAlignment="1">
      <alignment horizontal="center" vertical="center"/>
    </xf>
    <xf numFmtId="0" fontId="551" fillId="0" borderId="0" xfId="0" applyFont="1" applyAlignment="1">
      <alignment horizontal="center" vertical="center" wrapText="1"/>
    </xf>
    <xf numFmtId="4" fontId="552" fillId="0" borderId="0" xfId="0" applyNumberFormat="1" applyFont="1" applyAlignment="1">
      <alignment horizontal="center" vertical="center"/>
    </xf>
    <xf numFmtId="164" fontId="553" fillId="0" borderId="0" xfId="0" applyNumberFormat="1" applyFont="1" applyAlignment="1">
      <alignment horizontal="center" vertical="center"/>
    </xf>
    <xf numFmtId="164" fontId="554" fillId="0" borderId="0" xfId="0" applyNumberFormat="1" applyFont="1" applyAlignment="1">
      <alignment horizontal="center" vertical="center"/>
    </xf>
    <xf numFmtId="165" fontId="555" fillId="0" borderId="0" xfId="0" applyNumberFormat="1" applyFont="1" applyAlignment="1">
      <alignment horizontal="center" vertical="center"/>
    </xf>
    <xf numFmtId="164" fontId="556" fillId="0" borderId="0" xfId="0" applyNumberFormat="1" applyFont="1" applyAlignment="1">
      <alignment horizontal="center" vertical="center"/>
    </xf>
    <xf numFmtId="164" fontId="557" fillId="0" borderId="0" xfId="0" applyNumberFormat="1" applyFont="1" applyAlignment="1">
      <alignment horizontal="center" vertical="center" wrapText="1"/>
    </xf>
    <xf numFmtId="4" fontId="558" fillId="0" borderId="0" xfId="0" applyNumberFormat="1" applyFont="1" applyAlignment="1">
      <alignment horizontal="center" vertical="center"/>
    </xf>
    <xf numFmtId="164" fontId="559" fillId="0" borderId="0" xfId="0" applyNumberFormat="1" applyFont="1" applyAlignment="1">
      <alignment horizontal="center" vertical="center"/>
    </xf>
    <xf numFmtId="0" fontId="560" fillId="0" borderId="0" xfId="0" applyFont="1" applyAlignment="1">
      <alignment horizontal="center" vertical="center" wrapText="1"/>
    </xf>
    <xf numFmtId="4" fontId="561" fillId="0" borderId="0" xfId="0" applyNumberFormat="1" applyFont="1" applyAlignment="1">
      <alignment horizontal="center" vertical="center"/>
    </xf>
    <xf numFmtId="164" fontId="562" fillId="0" borderId="0" xfId="0" applyNumberFormat="1" applyFont="1" applyAlignment="1">
      <alignment horizontal="center" vertical="center"/>
    </xf>
    <xf numFmtId="164" fontId="563" fillId="0" borderId="0" xfId="0" applyNumberFormat="1" applyFont="1" applyAlignment="1">
      <alignment horizontal="center" vertical="center"/>
    </xf>
    <xf numFmtId="165" fontId="564" fillId="0" borderId="0" xfId="0" applyNumberFormat="1" applyFont="1" applyAlignment="1">
      <alignment horizontal="center" vertical="center"/>
    </xf>
    <xf numFmtId="164" fontId="565" fillId="0" borderId="0" xfId="0" applyNumberFormat="1" applyFont="1" applyAlignment="1">
      <alignment horizontal="center" vertical="center"/>
    </xf>
    <xf numFmtId="164" fontId="566" fillId="0" borderId="0" xfId="0" applyNumberFormat="1" applyFont="1" applyAlignment="1">
      <alignment horizontal="center" vertical="center" wrapText="1"/>
    </xf>
    <xf numFmtId="4" fontId="567" fillId="0" borderId="0" xfId="0" applyNumberFormat="1" applyFont="1" applyAlignment="1">
      <alignment horizontal="center" vertical="center"/>
    </xf>
    <xf numFmtId="164" fontId="568" fillId="0" borderId="0" xfId="0" applyNumberFormat="1" applyFont="1" applyAlignment="1">
      <alignment horizontal="center" vertical="center"/>
    </xf>
    <xf numFmtId="0" fontId="569" fillId="0" borderId="0" xfId="0" applyFont="1" applyAlignment="1">
      <alignment horizontal="center" vertical="center" wrapText="1"/>
    </xf>
    <xf numFmtId="4" fontId="570" fillId="0" borderId="0" xfId="0" applyNumberFormat="1" applyFont="1" applyAlignment="1">
      <alignment horizontal="center" vertical="center"/>
    </xf>
    <xf numFmtId="164" fontId="571" fillId="0" borderId="0" xfId="0" applyNumberFormat="1" applyFont="1" applyAlignment="1">
      <alignment horizontal="center" vertical="center"/>
    </xf>
    <xf numFmtId="164" fontId="572" fillId="0" borderId="0" xfId="0" applyNumberFormat="1" applyFont="1" applyAlignment="1">
      <alignment horizontal="center" vertical="center"/>
    </xf>
    <xf numFmtId="165" fontId="573" fillId="0" borderId="0" xfId="0" applyNumberFormat="1" applyFont="1" applyAlignment="1">
      <alignment horizontal="center" vertical="center"/>
    </xf>
    <xf numFmtId="164" fontId="574" fillId="0" borderId="0" xfId="0" applyNumberFormat="1" applyFont="1" applyAlignment="1">
      <alignment horizontal="center" vertical="center"/>
    </xf>
    <xf numFmtId="164" fontId="575" fillId="0" borderId="0" xfId="0" applyNumberFormat="1" applyFont="1" applyAlignment="1">
      <alignment horizontal="center" vertical="center" wrapText="1"/>
    </xf>
    <xf numFmtId="4" fontId="576" fillId="0" borderId="0" xfId="0" applyNumberFormat="1" applyFont="1" applyAlignment="1">
      <alignment horizontal="center" vertical="center"/>
    </xf>
    <xf numFmtId="164" fontId="577" fillId="0" borderId="0" xfId="0" applyNumberFormat="1" applyFont="1" applyAlignment="1">
      <alignment horizontal="center" vertical="center"/>
    </xf>
    <xf numFmtId="0" fontId="578" fillId="3" borderId="1" xfId="0" applyFont="1" applyFill="1" applyBorder="1" applyAlignment="1">
      <alignment horizontal="center" vertical="center" wrapText="1"/>
    </xf>
    <xf numFmtId="164" fontId="578" fillId="3" borderId="1" xfId="0" applyNumberFormat="1" applyFont="1" applyFill="1" applyBorder="1" applyAlignment="1">
      <alignment horizontal="center" vertical="center" wrapText="1"/>
    </xf>
    <xf numFmtId="0" fontId="579" fillId="0" borderId="0" xfId="0" applyFont="1" applyAlignment="1">
      <alignment horizontal="center" vertical="center" wrapText="1"/>
    </xf>
    <xf numFmtId="4" fontId="580" fillId="0" borderId="0" xfId="0" applyNumberFormat="1" applyFont="1" applyAlignment="1">
      <alignment horizontal="center" vertical="center"/>
    </xf>
    <xf numFmtId="164" fontId="581" fillId="0" borderId="0" xfId="0" applyNumberFormat="1" applyFont="1" applyAlignment="1">
      <alignment horizontal="center" vertical="center"/>
    </xf>
    <xf numFmtId="164" fontId="582" fillId="0" borderId="0" xfId="0" applyNumberFormat="1" applyFont="1" applyAlignment="1">
      <alignment horizontal="center" vertical="center"/>
    </xf>
    <xf numFmtId="165" fontId="583" fillId="0" borderId="0" xfId="0" applyNumberFormat="1" applyFont="1" applyAlignment="1">
      <alignment horizontal="center" vertical="center"/>
    </xf>
    <xf numFmtId="164" fontId="584" fillId="0" borderId="0" xfId="0" applyNumberFormat="1" applyFont="1" applyAlignment="1">
      <alignment horizontal="center" vertical="center"/>
    </xf>
    <xf numFmtId="164" fontId="585" fillId="0" borderId="0" xfId="0" applyNumberFormat="1" applyFont="1" applyAlignment="1">
      <alignment horizontal="center" vertical="center" wrapText="1"/>
    </xf>
    <xf numFmtId="4" fontId="586" fillId="0" borderId="0" xfId="0" applyNumberFormat="1" applyFont="1" applyAlignment="1">
      <alignment horizontal="center" vertical="center"/>
    </xf>
    <xf numFmtId="164" fontId="587" fillId="0" borderId="0" xfId="0" applyNumberFormat="1" applyFont="1" applyAlignment="1">
      <alignment horizontal="center" vertical="center"/>
    </xf>
    <xf numFmtId="0" fontId="588" fillId="0" borderId="0" xfId="0" applyFont="1" applyAlignment="1">
      <alignment horizontal="center" vertical="center" wrapText="1"/>
    </xf>
    <xf numFmtId="4" fontId="589" fillId="0" borderId="0" xfId="0" applyNumberFormat="1" applyFont="1" applyAlignment="1">
      <alignment horizontal="center" vertical="center"/>
    </xf>
    <xf numFmtId="164" fontId="590" fillId="0" borderId="0" xfId="0" applyNumberFormat="1" applyFont="1" applyAlignment="1">
      <alignment horizontal="center" vertical="center"/>
    </xf>
    <xf numFmtId="164" fontId="591" fillId="0" borderId="0" xfId="0" applyNumberFormat="1" applyFont="1" applyAlignment="1">
      <alignment horizontal="center" vertical="center"/>
    </xf>
    <xf numFmtId="165" fontId="592" fillId="0" borderId="0" xfId="0" applyNumberFormat="1" applyFont="1" applyAlignment="1">
      <alignment horizontal="center" vertical="center"/>
    </xf>
    <xf numFmtId="164" fontId="593" fillId="0" borderId="0" xfId="0" applyNumberFormat="1" applyFont="1" applyAlignment="1">
      <alignment horizontal="center" vertical="center"/>
    </xf>
    <xf numFmtId="164" fontId="594" fillId="0" borderId="0" xfId="0" applyNumberFormat="1" applyFont="1" applyAlignment="1">
      <alignment horizontal="center" vertical="center" wrapText="1"/>
    </xf>
    <xf numFmtId="4" fontId="595" fillId="0" borderId="0" xfId="0" applyNumberFormat="1" applyFont="1" applyAlignment="1">
      <alignment horizontal="center" vertical="center"/>
    </xf>
    <xf numFmtId="164" fontId="596" fillId="0" borderId="0" xfId="0" applyNumberFormat="1" applyFont="1" applyAlignment="1">
      <alignment horizontal="center" vertical="center"/>
    </xf>
    <xf numFmtId="0" fontId="597" fillId="0" borderId="0" xfId="0" applyFont="1" applyAlignment="1">
      <alignment horizontal="center" vertical="center" wrapText="1"/>
    </xf>
    <xf numFmtId="4" fontId="598" fillId="0" borderId="0" xfId="0" applyNumberFormat="1" applyFont="1" applyAlignment="1">
      <alignment horizontal="center" vertical="center"/>
    </xf>
    <xf numFmtId="164" fontId="599" fillId="0" borderId="0" xfId="0" applyNumberFormat="1" applyFont="1" applyAlignment="1">
      <alignment horizontal="center" vertical="center"/>
    </xf>
    <xf numFmtId="164" fontId="600" fillId="0" borderId="0" xfId="0" applyNumberFormat="1" applyFont="1" applyAlignment="1">
      <alignment horizontal="center" vertical="center"/>
    </xf>
    <xf numFmtId="165" fontId="601" fillId="0" borderId="0" xfId="0" applyNumberFormat="1" applyFont="1" applyAlignment="1">
      <alignment horizontal="center" vertical="center"/>
    </xf>
    <xf numFmtId="164" fontId="602" fillId="0" borderId="0" xfId="0" applyNumberFormat="1" applyFont="1" applyAlignment="1">
      <alignment horizontal="center" vertical="center"/>
    </xf>
    <xf numFmtId="164" fontId="603" fillId="0" borderId="0" xfId="0" applyNumberFormat="1" applyFont="1" applyAlignment="1">
      <alignment horizontal="center" vertical="center" wrapText="1"/>
    </xf>
    <xf numFmtId="4" fontId="604" fillId="0" borderId="0" xfId="0" applyNumberFormat="1" applyFont="1" applyAlignment="1">
      <alignment horizontal="center" vertical="center"/>
    </xf>
    <xf numFmtId="164" fontId="605" fillId="0" borderId="0" xfId="0" applyNumberFormat="1" applyFont="1" applyAlignment="1">
      <alignment horizontal="center" vertical="center"/>
    </xf>
    <xf numFmtId="0" fontId="606" fillId="0" borderId="0" xfId="0" applyFont="1" applyAlignment="1">
      <alignment horizontal="center" vertical="center" wrapText="1"/>
    </xf>
    <xf numFmtId="4" fontId="607" fillId="0" borderId="0" xfId="0" applyNumberFormat="1" applyFont="1" applyAlignment="1">
      <alignment horizontal="center" vertical="center"/>
    </xf>
    <xf numFmtId="164" fontId="608" fillId="0" borderId="0" xfId="0" applyNumberFormat="1" applyFont="1" applyAlignment="1">
      <alignment horizontal="center" vertical="center"/>
    </xf>
    <xf numFmtId="164" fontId="609" fillId="0" borderId="0" xfId="0" applyNumberFormat="1" applyFont="1" applyAlignment="1">
      <alignment horizontal="center" vertical="center"/>
    </xf>
    <xf numFmtId="165" fontId="610" fillId="0" borderId="0" xfId="0" applyNumberFormat="1" applyFont="1" applyAlignment="1">
      <alignment horizontal="center" vertical="center"/>
    </xf>
    <xf numFmtId="164" fontId="611" fillId="0" borderId="0" xfId="0" applyNumberFormat="1" applyFont="1" applyAlignment="1">
      <alignment horizontal="center" vertical="center"/>
    </xf>
    <xf numFmtId="164" fontId="612" fillId="0" borderId="0" xfId="0" applyNumberFormat="1" applyFont="1" applyAlignment="1">
      <alignment horizontal="center" vertical="center" wrapText="1"/>
    </xf>
    <xf numFmtId="4" fontId="613" fillId="0" borderId="0" xfId="0" applyNumberFormat="1" applyFont="1" applyAlignment="1">
      <alignment horizontal="center" vertical="center"/>
    </xf>
    <xf numFmtId="164" fontId="614" fillId="0" borderId="0" xfId="0" applyNumberFormat="1" applyFont="1" applyAlignment="1">
      <alignment horizontal="center" vertical="center"/>
    </xf>
    <xf numFmtId="0" fontId="615" fillId="0" borderId="0" xfId="0" applyFont="1" applyAlignment="1">
      <alignment horizontal="center" vertical="center" wrapText="1"/>
    </xf>
    <xf numFmtId="4" fontId="616" fillId="0" borderId="0" xfId="0" applyNumberFormat="1" applyFont="1" applyAlignment="1">
      <alignment horizontal="center" vertical="center"/>
    </xf>
    <xf numFmtId="164" fontId="617" fillId="0" borderId="0" xfId="0" applyNumberFormat="1" applyFont="1" applyAlignment="1">
      <alignment horizontal="center" vertical="center"/>
    </xf>
    <xf numFmtId="164" fontId="618" fillId="0" borderId="0" xfId="0" applyNumberFormat="1" applyFont="1" applyAlignment="1">
      <alignment horizontal="center" vertical="center"/>
    </xf>
    <xf numFmtId="165" fontId="619" fillId="0" borderId="0" xfId="0" applyNumberFormat="1" applyFont="1" applyAlignment="1">
      <alignment horizontal="center" vertical="center"/>
    </xf>
    <xf numFmtId="164" fontId="620" fillId="0" borderId="0" xfId="0" applyNumberFormat="1" applyFont="1" applyAlignment="1">
      <alignment horizontal="center" vertical="center"/>
    </xf>
    <xf numFmtId="164" fontId="621" fillId="0" borderId="0" xfId="0" applyNumberFormat="1" applyFont="1" applyAlignment="1">
      <alignment horizontal="center" vertical="center" wrapText="1"/>
    </xf>
    <xf numFmtId="4" fontId="622" fillId="0" borderId="0" xfId="0" applyNumberFormat="1" applyFont="1" applyAlignment="1">
      <alignment horizontal="center" vertical="center"/>
    </xf>
    <xf numFmtId="164" fontId="623" fillId="0" borderId="0" xfId="0" applyNumberFormat="1" applyFont="1" applyAlignment="1">
      <alignment horizontal="center" vertical="center"/>
    </xf>
    <xf numFmtId="0" fontId="624" fillId="3" borderId="1" xfId="0" applyFont="1" applyFill="1" applyBorder="1" applyAlignment="1">
      <alignment horizontal="center" vertical="center" wrapText="1"/>
    </xf>
    <xf numFmtId="164" fontId="624" fillId="3" borderId="1" xfId="0" applyNumberFormat="1" applyFont="1" applyFill="1" applyBorder="1" applyAlignment="1">
      <alignment horizontal="center" vertical="center" wrapText="1"/>
    </xf>
    <xf numFmtId="0" fontId="625" fillId="0" borderId="0" xfId="0" applyFont="1" applyAlignment="1">
      <alignment horizontal="center" vertical="center" wrapText="1"/>
    </xf>
    <xf numFmtId="4" fontId="626" fillId="0" borderId="0" xfId="0" applyNumberFormat="1" applyFont="1" applyAlignment="1">
      <alignment horizontal="center" vertical="center"/>
    </xf>
    <xf numFmtId="164" fontId="627" fillId="0" borderId="0" xfId="0" applyNumberFormat="1" applyFont="1" applyAlignment="1">
      <alignment horizontal="center" vertical="center"/>
    </xf>
    <xf numFmtId="164" fontId="628" fillId="0" borderId="0" xfId="0" applyNumberFormat="1" applyFont="1" applyAlignment="1">
      <alignment horizontal="center" vertical="center"/>
    </xf>
    <xf numFmtId="165" fontId="629" fillId="0" borderId="0" xfId="0" applyNumberFormat="1" applyFont="1" applyAlignment="1">
      <alignment horizontal="center" vertical="center"/>
    </xf>
    <xf numFmtId="164" fontId="630" fillId="0" borderId="0" xfId="0" applyNumberFormat="1" applyFont="1" applyAlignment="1">
      <alignment horizontal="center" vertical="center"/>
    </xf>
    <xf numFmtId="164" fontId="631" fillId="0" borderId="0" xfId="0" applyNumberFormat="1" applyFont="1" applyAlignment="1">
      <alignment horizontal="center" vertical="center" wrapText="1"/>
    </xf>
    <xf numFmtId="4" fontId="632" fillId="0" borderId="0" xfId="0" applyNumberFormat="1" applyFont="1" applyAlignment="1">
      <alignment horizontal="center" vertical="center"/>
    </xf>
    <xf numFmtId="164" fontId="633" fillId="0" borderId="0" xfId="0" applyNumberFormat="1" applyFont="1" applyAlignment="1">
      <alignment horizontal="center" vertical="center"/>
    </xf>
    <xf numFmtId="0" fontId="634" fillId="0" borderId="0" xfId="0" applyFont="1" applyAlignment="1">
      <alignment horizontal="center" vertical="center" wrapText="1"/>
    </xf>
    <xf numFmtId="4" fontId="635" fillId="0" borderId="0" xfId="0" applyNumberFormat="1" applyFont="1" applyAlignment="1">
      <alignment horizontal="center" vertical="center"/>
    </xf>
    <xf numFmtId="164" fontId="636" fillId="0" borderId="0" xfId="0" applyNumberFormat="1" applyFont="1" applyAlignment="1">
      <alignment horizontal="center" vertical="center"/>
    </xf>
    <xf numFmtId="164" fontId="637" fillId="0" borderId="0" xfId="0" applyNumberFormat="1" applyFont="1" applyAlignment="1">
      <alignment horizontal="center" vertical="center"/>
    </xf>
    <xf numFmtId="165" fontId="638" fillId="0" borderId="0" xfId="0" applyNumberFormat="1" applyFont="1" applyAlignment="1">
      <alignment horizontal="center" vertical="center"/>
    </xf>
    <xf numFmtId="164" fontId="639" fillId="0" borderId="0" xfId="0" applyNumberFormat="1" applyFont="1" applyAlignment="1">
      <alignment horizontal="center" vertical="center"/>
    </xf>
    <xf numFmtId="164" fontId="640" fillId="0" borderId="0" xfId="0" applyNumberFormat="1" applyFont="1" applyAlignment="1">
      <alignment horizontal="center" vertical="center" wrapText="1"/>
    </xf>
    <xf numFmtId="4" fontId="641" fillId="0" borderId="0" xfId="0" applyNumberFormat="1" applyFont="1" applyAlignment="1">
      <alignment horizontal="center" vertical="center"/>
    </xf>
    <xf numFmtId="164" fontId="642" fillId="0" borderId="0" xfId="0" applyNumberFormat="1" applyFont="1" applyAlignment="1">
      <alignment horizontal="center" vertical="center"/>
    </xf>
    <xf numFmtId="0" fontId="643" fillId="0" borderId="0" xfId="0" applyFont="1" applyAlignment="1">
      <alignment horizontal="center" vertical="center" wrapText="1"/>
    </xf>
    <xf numFmtId="4" fontId="644" fillId="0" borderId="0" xfId="0" applyNumberFormat="1" applyFont="1" applyAlignment="1">
      <alignment horizontal="center" vertical="center"/>
    </xf>
    <xf numFmtId="164" fontId="645" fillId="0" borderId="0" xfId="0" applyNumberFormat="1" applyFont="1" applyAlignment="1">
      <alignment horizontal="center" vertical="center"/>
    </xf>
    <xf numFmtId="164" fontId="646" fillId="0" borderId="0" xfId="0" applyNumberFormat="1" applyFont="1" applyAlignment="1">
      <alignment horizontal="center" vertical="center"/>
    </xf>
    <xf numFmtId="165" fontId="647" fillId="0" borderId="0" xfId="0" applyNumberFormat="1" applyFont="1" applyAlignment="1">
      <alignment horizontal="center" vertical="center"/>
    </xf>
    <xf numFmtId="164" fontId="648" fillId="0" borderId="0" xfId="0" applyNumberFormat="1" applyFont="1" applyAlignment="1">
      <alignment horizontal="center" vertical="center"/>
    </xf>
    <xf numFmtId="164" fontId="649" fillId="0" borderId="0" xfId="0" applyNumberFormat="1" applyFont="1" applyAlignment="1">
      <alignment horizontal="center" vertical="center" wrapText="1"/>
    </xf>
    <xf numFmtId="4" fontId="650" fillId="0" borderId="0" xfId="0" applyNumberFormat="1" applyFont="1" applyAlignment="1">
      <alignment horizontal="center" vertical="center"/>
    </xf>
    <xf numFmtId="164" fontId="651" fillId="0" borderId="0" xfId="0" applyNumberFormat="1" applyFont="1" applyAlignment="1">
      <alignment horizontal="center" vertical="center"/>
    </xf>
    <xf numFmtId="0" fontId="652" fillId="0" borderId="0" xfId="0" applyFont="1" applyAlignment="1">
      <alignment horizontal="center" vertical="center" wrapText="1"/>
    </xf>
    <xf numFmtId="4" fontId="653" fillId="0" borderId="0" xfId="0" applyNumberFormat="1" applyFont="1" applyAlignment="1">
      <alignment horizontal="center" vertical="center"/>
    </xf>
    <xf numFmtId="164" fontId="654" fillId="0" borderId="0" xfId="0" applyNumberFormat="1" applyFont="1" applyAlignment="1">
      <alignment horizontal="center" vertical="center"/>
    </xf>
    <xf numFmtId="164" fontId="655" fillId="0" borderId="0" xfId="0" applyNumberFormat="1" applyFont="1" applyAlignment="1">
      <alignment horizontal="center" vertical="center"/>
    </xf>
    <xf numFmtId="165" fontId="656" fillId="0" borderId="0" xfId="0" applyNumberFormat="1" applyFont="1" applyAlignment="1">
      <alignment horizontal="center" vertical="center"/>
    </xf>
    <xf numFmtId="164" fontId="657" fillId="0" borderId="0" xfId="0" applyNumberFormat="1" applyFont="1" applyAlignment="1">
      <alignment horizontal="center" vertical="center"/>
    </xf>
    <xf numFmtId="164" fontId="658" fillId="0" borderId="0" xfId="0" applyNumberFormat="1" applyFont="1" applyAlignment="1">
      <alignment horizontal="center" vertical="center" wrapText="1"/>
    </xf>
    <xf numFmtId="4" fontId="659" fillId="0" borderId="0" xfId="0" applyNumberFormat="1" applyFont="1" applyAlignment="1">
      <alignment horizontal="center" vertical="center"/>
    </xf>
    <xf numFmtId="164" fontId="660" fillId="0" borderId="0" xfId="0" applyNumberFormat="1" applyFont="1" applyAlignment="1">
      <alignment horizontal="center" vertical="center"/>
    </xf>
    <xf numFmtId="0" fontId="661" fillId="0" borderId="0" xfId="0" applyFont="1" applyAlignment="1">
      <alignment horizontal="center" vertical="center" wrapText="1"/>
    </xf>
    <xf numFmtId="4" fontId="662" fillId="0" borderId="0" xfId="0" applyNumberFormat="1" applyFont="1" applyAlignment="1">
      <alignment horizontal="center" vertical="center"/>
    </xf>
    <xf numFmtId="164" fontId="663" fillId="0" borderId="0" xfId="0" applyNumberFormat="1" applyFont="1" applyAlignment="1">
      <alignment horizontal="center" vertical="center"/>
    </xf>
    <xf numFmtId="164" fontId="664" fillId="0" borderId="0" xfId="0" applyNumberFormat="1" applyFont="1" applyAlignment="1">
      <alignment horizontal="center" vertical="center"/>
    </xf>
    <xf numFmtId="165" fontId="665" fillId="0" borderId="0" xfId="0" applyNumberFormat="1" applyFont="1" applyAlignment="1">
      <alignment horizontal="center" vertical="center"/>
    </xf>
    <xf numFmtId="164" fontId="666" fillId="0" borderId="0" xfId="0" applyNumberFormat="1" applyFont="1" applyAlignment="1">
      <alignment horizontal="center" vertical="center"/>
    </xf>
    <xf numFmtId="164" fontId="667" fillId="0" borderId="0" xfId="0" applyNumberFormat="1" applyFont="1" applyAlignment="1">
      <alignment horizontal="center" vertical="center" wrapText="1"/>
    </xf>
    <xf numFmtId="4" fontId="668" fillId="0" borderId="0" xfId="0" applyNumberFormat="1" applyFont="1" applyAlignment="1">
      <alignment horizontal="center" vertical="center"/>
    </xf>
    <xf numFmtId="164" fontId="669" fillId="0" borderId="0" xfId="0" applyNumberFormat="1" applyFont="1" applyAlignment="1">
      <alignment horizontal="center" vertical="center"/>
    </xf>
    <xf numFmtId="0" fontId="670" fillId="3" borderId="1" xfId="0" applyFont="1" applyFill="1" applyBorder="1" applyAlignment="1">
      <alignment horizontal="center" vertical="center" wrapText="1"/>
    </xf>
    <xf numFmtId="164" fontId="670" fillId="3" borderId="1" xfId="0" applyNumberFormat="1" applyFont="1" applyFill="1" applyBorder="1" applyAlignment="1">
      <alignment horizontal="center" vertical="center" wrapText="1"/>
    </xf>
    <xf numFmtId="0" fontId="671" fillId="0" borderId="0" xfId="0" applyFont="1" applyAlignment="1">
      <alignment horizontal="center" vertical="center" wrapText="1"/>
    </xf>
    <xf numFmtId="4" fontId="672" fillId="0" borderId="0" xfId="0" applyNumberFormat="1" applyFont="1" applyAlignment="1">
      <alignment horizontal="center" vertical="center"/>
    </xf>
    <xf numFmtId="164" fontId="673" fillId="0" borderId="0" xfId="0" applyNumberFormat="1" applyFont="1" applyAlignment="1">
      <alignment horizontal="center" vertical="center"/>
    </xf>
    <xf numFmtId="164" fontId="674" fillId="0" borderId="0" xfId="0" applyNumberFormat="1" applyFont="1" applyAlignment="1">
      <alignment horizontal="center" vertical="center"/>
    </xf>
    <xf numFmtId="165" fontId="675" fillId="0" borderId="0" xfId="0" applyNumberFormat="1" applyFont="1" applyAlignment="1">
      <alignment horizontal="center" vertical="center"/>
    </xf>
    <xf numFmtId="164" fontId="676" fillId="0" borderId="0" xfId="0" applyNumberFormat="1" applyFont="1" applyAlignment="1">
      <alignment horizontal="center" vertical="center"/>
    </xf>
    <xf numFmtId="164" fontId="677" fillId="0" borderId="0" xfId="0" applyNumberFormat="1" applyFont="1" applyAlignment="1">
      <alignment horizontal="center" vertical="center" wrapText="1"/>
    </xf>
    <xf numFmtId="4" fontId="678" fillId="0" borderId="0" xfId="0" applyNumberFormat="1" applyFont="1" applyAlignment="1">
      <alignment horizontal="center" vertical="center"/>
    </xf>
    <xf numFmtId="164" fontId="679" fillId="0" borderId="0" xfId="0" applyNumberFormat="1" applyFont="1" applyAlignment="1">
      <alignment horizontal="center" vertical="center"/>
    </xf>
    <xf numFmtId="0" fontId="680" fillId="3" borderId="1" xfId="0" applyFont="1" applyFill="1" applyBorder="1" applyAlignment="1">
      <alignment horizontal="center" vertical="center" wrapText="1"/>
    </xf>
    <xf numFmtId="164" fontId="680" fillId="3" borderId="1" xfId="0" applyNumberFormat="1" applyFont="1" applyFill="1" applyBorder="1" applyAlignment="1">
      <alignment horizontal="center" vertical="center" wrapText="1"/>
    </xf>
    <xf numFmtId="0" fontId="681" fillId="0" borderId="0" xfId="0" applyFont="1" applyAlignment="1">
      <alignment horizontal="center" vertical="center" wrapText="1"/>
    </xf>
    <xf numFmtId="4" fontId="682" fillId="0" borderId="0" xfId="0" applyNumberFormat="1" applyFont="1" applyAlignment="1">
      <alignment horizontal="center" vertical="center"/>
    </xf>
    <xf numFmtId="164" fontId="683" fillId="0" borderId="0" xfId="0" applyNumberFormat="1" applyFont="1" applyAlignment="1">
      <alignment horizontal="center" vertical="center"/>
    </xf>
    <xf numFmtId="164" fontId="684" fillId="0" borderId="0" xfId="0" applyNumberFormat="1" applyFont="1" applyAlignment="1">
      <alignment horizontal="center" vertical="center"/>
    </xf>
    <xf numFmtId="165" fontId="685" fillId="0" borderId="0" xfId="0" applyNumberFormat="1" applyFont="1" applyAlignment="1">
      <alignment horizontal="center" vertical="center"/>
    </xf>
    <xf numFmtId="164" fontId="686" fillId="0" borderId="0" xfId="0" applyNumberFormat="1" applyFont="1" applyAlignment="1">
      <alignment horizontal="center" vertical="center"/>
    </xf>
    <xf numFmtId="164" fontId="687" fillId="0" borderId="0" xfId="0" applyNumberFormat="1" applyFont="1" applyAlignment="1">
      <alignment horizontal="center" vertical="center" wrapText="1"/>
    </xf>
    <xf numFmtId="4" fontId="688" fillId="0" borderId="0" xfId="0" applyNumberFormat="1" applyFont="1" applyAlignment="1">
      <alignment horizontal="center" vertical="center"/>
    </xf>
    <xf numFmtId="164" fontId="689" fillId="0" borderId="0" xfId="0" applyNumberFormat="1" applyFont="1" applyAlignment="1">
      <alignment horizontal="center" vertical="center"/>
    </xf>
    <xf numFmtId="0" fontId="690" fillId="0" borderId="0" xfId="0" applyFont="1" applyAlignment="1">
      <alignment horizontal="center" vertical="center" wrapText="1"/>
    </xf>
    <xf numFmtId="4" fontId="691" fillId="0" borderId="0" xfId="0" applyNumberFormat="1" applyFont="1" applyAlignment="1">
      <alignment horizontal="center" vertical="center"/>
    </xf>
    <xf numFmtId="164" fontId="692" fillId="0" borderId="0" xfId="0" applyNumberFormat="1" applyFont="1" applyAlignment="1">
      <alignment horizontal="center" vertical="center"/>
    </xf>
    <xf numFmtId="164" fontId="693" fillId="0" borderId="0" xfId="0" applyNumberFormat="1" applyFont="1" applyAlignment="1">
      <alignment horizontal="center" vertical="center"/>
    </xf>
    <xf numFmtId="165" fontId="694" fillId="0" borderId="0" xfId="0" applyNumberFormat="1" applyFont="1" applyAlignment="1">
      <alignment horizontal="center" vertical="center"/>
    </xf>
    <xf numFmtId="164" fontId="695" fillId="0" borderId="0" xfId="0" applyNumberFormat="1" applyFont="1" applyAlignment="1">
      <alignment horizontal="center" vertical="center"/>
    </xf>
    <xf numFmtId="164" fontId="696" fillId="0" borderId="0" xfId="0" applyNumberFormat="1" applyFont="1" applyAlignment="1">
      <alignment horizontal="center" vertical="center" wrapText="1"/>
    </xf>
    <xf numFmtId="4" fontId="697" fillId="0" borderId="0" xfId="0" applyNumberFormat="1" applyFont="1" applyAlignment="1">
      <alignment horizontal="center" vertical="center"/>
    </xf>
    <xf numFmtId="164" fontId="698" fillId="0" borderId="0" xfId="0" applyNumberFormat="1" applyFont="1" applyAlignment="1">
      <alignment horizontal="center" vertical="center"/>
    </xf>
    <xf numFmtId="0" fontId="699" fillId="0" borderId="0" xfId="0" applyFont="1" applyAlignment="1">
      <alignment horizontal="center" vertical="center" wrapText="1"/>
    </xf>
    <xf numFmtId="4" fontId="700" fillId="0" borderId="0" xfId="0" applyNumberFormat="1" applyFont="1" applyAlignment="1">
      <alignment horizontal="center" vertical="center"/>
    </xf>
    <xf numFmtId="164" fontId="701" fillId="0" borderId="0" xfId="0" applyNumberFormat="1" applyFont="1" applyAlignment="1">
      <alignment horizontal="center" vertical="center"/>
    </xf>
    <xf numFmtId="164" fontId="702" fillId="0" borderId="0" xfId="0" applyNumberFormat="1" applyFont="1" applyAlignment="1">
      <alignment horizontal="center" vertical="center"/>
    </xf>
    <xf numFmtId="165" fontId="703" fillId="0" borderId="0" xfId="0" applyNumberFormat="1" applyFont="1" applyAlignment="1">
      <alignment horizontal="center" vertical="center"/>
    </xf>
    <xf numFmtId="164" fontId="704" fillId="0" borderId="0" xfId="0" applyNumberFormat="1" applyFont="1" applyAlignment="1">
      <alignment horizontal="center" vertical="center"/>
    </xf>
    <xf numFmtId="164" fontId="705" fillId="0" borderId="0" xfId="0" applyNumberFormat="1" applyFont="1" applyAlignment="1">
      <alignment horizontal="center" vertical="center" wrapText="1"/>
    </xf>
    <xf numFmtId="4" fontId="706" fillId="0" borderId="0" xfId="0" applyNumberFormat="1" applyFont="1" applyAlignment="1">
      <alignment horizontal="center" vertical="center"/>
    </xf>
    <xf numFmtId="164" fontId="707" fillId="0" borderId="0" xfId="0" applyNumberFormat="1" applyFont="1" applyAlignment="1">
      <alignment horizontal="center" vertical="center"/>
    </xf>
    <xf numFmtId="0" fontId="708" fillId="0" borderId="0" xfId="0" applyFont="1" applyAlignment="1">
      <alignment horizontal="center" vertical="center" wrapText="1"/>
    </xf>
    <xf numFmtId="4" fontId="709" fillId="0" borderId="0" xfId="0" applyNumberFormat="1" applyFont="1" applyAlignment="1">
      <alignment horizontal="center" vertical="center"/>
    </xf>
    <xf numFmtId="164" fontId="710" fillId="0" borderId="0" xfId="0" applyNumberFormat="1" applyFont="1" applyAlignment="1">
      <alignment horizontal="center" vertical="center"/>
    </xf>
    <xf numFmtId="164" fontId="711" fillId="0" borderId="0" xfId="0" applyNumberFormat="1" applyFont="1" applyAlignment="1">
      <alignment horizontal="center" vertical="center"/>
    </xf>
    <xf numFmtId="165" fontId="712" fillId="0" borderId="0" xfId="0" applyNumberFormat="1" applyFont="1" applyAlignment="1">
      <alignment horizontal="center" vertical="center"/>
    </xf>
    <xf numFmtId="164" fontId="713" fillId="0" borderId="0" xfId="0" applyNumberFormat="1" applyFont="1" applyAlignment="1">
      <alignment horizontal="center" vertical="center"/>
    </xf>
    <xf numFmtId="164" fontId="714" fillId="0" borderId="0" xfId="0" applyNumberFormat="1" applyFont="1" applyAlignment="1">
      <alignment horizontal="center" vertical="center" wrapText="1"/>
    </xf>
    <xf numFmtId="4" fontId="715" fillId="0" borderId="0" xfId="0" applyNumberFormat="1" applyFont="1" applyAlignment="1">
      <alignment horizontal="center" vertical="center"/>
    </xf>
    <xf numFmtId="164" fontId="716" fillId="0" borderId="0" xfId="0" applyNumberFormat="1" applyFont="1" applyAlignment="1">
      <alignment horizontal="center" vertical="center"/>
    </xf>
    <xf numFmtId="0" fontId="717" fillId="3" borderId="1" xfId="0" applyFont="1" applyFill="1" applyBorder="1" applyAlignment="1">
      <alignment horizontal="center" vertical="center" wrapText="1"/>
    </xf>
    <xf numFmtId="164" fontId="717" fillId="3" borderId="1" xfId="0" applyNumberFormat="1" applyFont="1" applyFill="1" applyBorder="1" applyAlignment="1">
      <alignment horizontal="center" vertical="center" wrapText="1"/>
    </xf>
    <xf numFmtId="0" fontId="718" fillId="0" borderId="0" xfId="0" applyFont="1" applyAlignment="1">
      <alignment horizontal="center" vertical="center" wrapText="1"/>
    </xf>
    <xf numFmtId="4" fontId="719" fillId="0" borderId="0" xfId="0" applyNumberFormat="1" applyFont="1" applyAlignment="1">
      <alignment horizontal="center" vertical="center"/>
    </xf>
    <xf numFmtId="164" fontId="720" fillId="0" borderId="0" xfId="0" applyNumberFormat="1" applyFont="1" applyAlignment="1">
      <alignment horizontal="center" vertical="center"/>
    </xf>
    <xf numFmtId="164" fontId="721" fillId="0" borderId="0" xfId="0" applyNumberFormat="1" applyFont="1" applyAlignment="1">
      <alignment horizontal="center" vertical="center"/>
    </xf>
    <xf numFmtId="165" fontId="722" fillId="0" borderId="0" xfId="0" applyNumberFormat="1" applyFont="1" applyAlignment="1">
      <alignment horizontal="center" vertical="center"/>
    </xf>
    <xf numFmtId="164" fontId="723" fillId="0" borderId="0" xfId="0" applyNumberFormat="1" applyFont="1" applyAlignment="1">
      <alignment horizontal="center" vertical="center"/>
    </xf>
    <xf numFmtId="164" fontId="724" fillId="0" borderId="0" xfId="0" applyNumberFormat="1" applyFont="1" applyAlignment="1">
      <alignment horizontal="center" vertical="center" wrapText="1"/>
    </xf>
    <xf numFmtId="4" fontId="725" fillId="0" borderId="0" xfId="0" applyNumberFormat="1" applyFont="1" applyAlignment="1">
      <alignment horizontal="center" vertical="center"/>
    </xf>
    <xf numFmtId="164" fontId="726" fillId="0" borderId="0" xfId="0" applyNumberFormat="1" applyFont="1" applyAlignment="1">
      <alignment horizontal="center" vertical="center"/>
    </xf>
    <xf numFmtId="0" fontId="727" fillId="0" borderId="0" xfId="0" applyFont="1" applyAlignment="1">
      <alignment horizontal="center" vertical="center" wrapText="1"/>
    </xf>
    <xf numFmtId="4" fontId="728" fillId="0" borderId="0" xfId="0" applyNumberFormat="1" applyFont="1" applyAlignment="1">
      <alignment horizontal="center" vertical="center"/>
    </xf>
    <xf numFmtId="164" fontId="729" fillId="0" borderId="0" xfId="0" applyNumberFormat="1" applyFont="1" applyAlignment="1">
      <alignment horizontal="center" vertical="center"/>
    </xf>
    <xf numFmtId="164" fontId="730" fillId="0" borderId="0" xfId="0" applyNumberFormat="1" applyFont="1" applyAlignment="1">
      <alignment horizontal="center" vertical="center"/>
    </xf>
    <xf numFmtId="165" fontId="731" fillId="0" borderId="0" xfId="0" applyNumberFormat="1" applyFont="1" applyAlignment="1">
      <alignment horizontal="center" vertical="center"/>
    </xf>
    <xf numFmtId="164" fontId="732" fillId="0" borderId="0" xfId="0" applyNumberFormat="1" applyFont="1" applyAlignment="1">
      <alignment horizontal="center" vertical="center"/>
    </xf>
    <xf numFmtId="164" fontId="733" fillId="0" borderId="0" xfId="0" applyNumberFormat="1" applyFont="1" applyAlignment="1">
      <alignment horizontal="center" vertical="center" wrapText="1"/>
    </xf>
    <xf numFmtId="4" fontId="734" fillId="0" borderId="0" xfId="0" applyNumberFormat="1" applyFont="1" applyAlignment="1">
      <alignment horizontal="center" vertical="center"/>
    </xf>
    <xf numFmtId="164" fontId="735" fillId="0" borderId="0" xfId="0" applyNumberFormat="1" applyFont="1" applyAlignment="1">
      <alignment horizontal="center" vertical="center"/>
    </xf>
    <xf numFmtId="0" fontId="736" fillId="0" borderId="0" xfId="0" applyFont="1" applyAlignment="1">
      <alignment horizontal="center" vertical="center" wrapText="1"/>
    </xf>
    <xf numFmtId="4" fontId="737" fillId="0" borderId="0" xfId="0" applyNumberFormat="1" applyFont="1" applyAlignment="1">
      <alignment horizontal="center" vertical="center"/>
    </xf>
    <xf numFmtId="164" fontId="738" fillId="0" borderId="0" xfId="0" applyNumberFormat="1" applyFont="1" applyAlignment="1">
      <alignment horizontal="center" vertical="center"/>
    </xf>
    <xf numFmtId="164" fontId="739" fillId="0" borderId="0" xfId="0" applyNumberFormat="1" applyFont="1" applyAlignment="1">
      <alignment horizontal="center" vertical="center"/>
    </xf>
    <xf numFmtId="165" fontId="740" fillId="0" borderId="0" xfId="0" applyNumberFormat="1" applyFont="1" applyAlignment="1">
      <alignment horizontal="center" vertical="center"/>
    </xf>
    <xf numFmtId="164" fontId="741" fillId="0" borderId="0" xfId="0" applyNumberFormat="1" applyFont="1" applyAlignment="1">
      <alignment horizontal="center" vertical="center"/>
    </xf>
    <xf numFmtId="164" fontId="742" fillId="0" borderId="0" xfId="0" applyNumberFormat="1" applyFont="1" applyAlignment="1">
      <alignment horizontal="center" vertical="center" wrapText="1"/>
    </xf>
    <xf numFmtId="4" fontId="743" fillId="0" borderId="0" xfId="0" applyNumberFormat="1" applyFont="1" applyAlignment="1">
      <alignment horizontal="center" vertical="center"/>
    </xf>
    <xf numFmtId="164" fontId="744" fillId="0" borderId="0" xfId="0" applyNumberFormat="1" applyFont="1" applyAlignment="1">
      <alignment horizontal="center" vertical="center"/>
    </xf>
    <xf numFmtId="0" fontId="745" fillId="0" borderId="0" xfId="0" applyFont="1" applyAlignment="1">
      <alignment horizontal="center" vertical="center" wrapText="1"/>
    </xf>
    <xf numFmtId="4" fontId="746" fillId="0" borderId="0" xfId="0" applyNumberFormat="1" applyFont="1" applyAlignment="1">
      <alignment horizontal="center" vertical="center"/>
    </xf>
    <xf numFmtId="164" fontId="747" fillId="0" borderId="0" xfId="0" applyNumberFormat="1" applyFont="1" applyAlignment="1">
      <alignment horizontal="center" vertical="center"/>
    </xf>
    <xf numFmtId="164" fontId="748" fillId="0" borderId="0" xfId="0" applyNumberFormat="1" applyFont="1" applyAlignment="1">
      <alignment horizontal="center" vertical="center"/>
    </xf>
    <xf numFmtId="165" fontId="749" fillId="0" borderId="0" xfId="0" applyNumberFormat="1" applyFont="1" applyAlignment="1">
      <alignment horizontal="center" vertical="center"/>
    </xf>
    <xf numFmtId="164" fontId="750" fillId="0" borderId="0" xfId="0" applyNumberFormat="1" applyFont="1" applyAlignment="1">
      <alignment horizontal="center" vertical="center"/>
    </xf>
    <xf numFmtId="164" fontId="751" fillId="0" borderId="0" xfId="0" applyNumberFormat="1" applyFont="1" applyAlignment="1">
      <alignment horizontal="center" vertical="center" wrapText="1"/>
    </xf>
    <xf numFmtId="4" fontId="752" fillId="0" borderId="0" xfId="0" applyNumberFormat="1" applyFont="1" applyAlignment="1">
      <alignment horizontal="center" vertical="center"/>
    </xf>
    <xf numFmtId="164" fontId="753" fillId="0" borderId="0" xfId="0" applyNumberFormat="1" applyFont="1" applyAlignment="1">
      <alignment horizontal="center" vertical="center"/>
    </xf>
    <xf numFmtId="0" fontId="754" fillId="0" borderId="0" xfId="0" applyFont="1" applyAlignment="1">
      <alignment horizontal="center" vertical="center" wrapText="1"/>
    </xf>
    <xf numFmtId="4" fontId="755" fillId="0" borderId="0" xfId="0" applyNumberFormat="1" applyFont="1" applyAlignment="1">
      <alignment horizontal="center" vertical="center"/>
    </xf>
    <xf numFmtId="164" fontId="756" fillId="0" borderId="0" xfId="0" applyNumberFormat="1" applyFont="1" applyAlignment="1">
      <alignment horizontal="center" vertical="center"/>
    </xf>
    <xf numFmtId="164" fontId="757" fillId="0" borderId="0" xfId="0" applyNumberFormat="1" applyFont="1" applyAlignment="1">
      <alignment horizontal="center" vertical="center"/>
    </xf>
    <xf numFmtId="165" fontId="758" fillId="0" borderId="0" xfId="0" applyNumberFormat="1" applyFont="1" applyAlignment="1">
      <alignment horizontal="center" vertical="center"/>
    </xf>
    <xf numFmtId="164" fontId="759" fillId="0" borderId="0" xfId="0" applyNumberFormat="1" applyFont="1" applyAlignment="1">
      <alignment horizontal="center" vertical="center"/>
    </xf>
    <xf numFmtId="164" fontId="760" fillId="0" borderId="0" xfId="0" applyNumberFormat="1" applyFont="1" applyAlignment="1">
      <alignment horizontal="center" vertical="center" wrapText="1"/>
    </xf>
    <xf numFmtId="4" fontId="761" fillId="0" borderId="0" xfId="0" applyNumberFormat="1" applyFont="1" applyAlignment="1">
      <alignment horizontal="center" vertical="center"/>
    </xf>
    <xf numFmtId="164" fontId="762" fillId="0" borderId="0" xfId="0" applyNumberFormat="1" applyFont="1" applyAlignment="1">
      <alignment horizontal="center" vertical="center"/>
    </xf>
    <xf numFmtId="0" fontId="763" fillId="3" borderId="1" xfId="0" applyFont="1" applyFill="1" applyBorder="1" applyAlignment="1">
      <alignment horizontal="center" vertical="center" wrapText="1"/>
    </xf>
    <xf numFmtId="164" fontId="763" fillId="3" borderId="1" xfId="0" applyNumberFormat="1" applyFont="1" applyFill="1" applyBorder="1" applyAlignment="1">
      <alignment horizontal="center" vertical="center" wrapText="1"/>
    </xf>
    <xf numFmtId="0" fontId="764" fillId="0" borderId="0" xfId="0" applyFont="1" applyAlignment="1">
      <alignment horizontal="center" vertical="center" wrapText="1"/>
    </xf>
    <xf numFmtId="4" fontId="765" fillId="0" borderId="0" xfId="0" applyNumberFormat="1" applyFont="1" applyAlignment="1">
      <alignment horizontal="center" vertical="center"/>
    </xf>
    <xf numFmtId="164" fontId="766" fillId="0" borderId="0" xfId="0" applyNumberFormat="1" applyFont="1" applyAlignment="1">
      <alignment horizontal="center" vertical="center"/>
    </xf>
    <xf numFmtId="164" fontId="767" fillId="0" borderId="0" xfId="0" applyNumberFormat="1" applyFont="1" applyAlignment="1">
      <alignment horizontal="center" vertical="center"/>
    </xf>
    <xf numFmtId="165" fontId="768" fillId="0" borderId="0" xfId="0" applyNumberFormat="1" applyFont="1" applyAlignment="1">
      <alignment horizontal="center" vertical="center"/>
    </xf>
    <xf numFmtId="164" fontId="769" fillId="0" borderId="0" xfId="0" applyNumberFormat="1" applyFont="1" applyAlignment="1">
      <alignment horizontal="center" vertical="center"/>
    </xf>
    <xf numFmtId="164" fontId="770" fillId="0" borderId="0" xfId="0" applyNumberFormat="1" applyFont="1" applyAlignment="1">
      <alignment horizontal="center" vertical="center" wrapText="1"/>
    </xf>
    <xf numFmtId="4" fontId="771" fillId="0" borderId="0" xfId="0" applyNumberFormat="1" applyFont="1" applyAlignment="1">
      <alignment horizontal="center" vertical="center"/>
    </xf>
    <xf numFmtId="164" fontId="772" fillId="0" borderId="0" xfId="0" applyNumberFormat="1" applyFont="1" applyAlignment="1">
      <alignment horizontal="center" vertical="center"/>
    </xf>
    <xf numFmtId="0" fontId="773" fillId="3" borderId="1" xfId="0" applyFont="1" applyFill="1" applyBorder="1" applyAlignment="1">
      <alignment horizontal="center" vertical="center" wrapText="1"/>
    </xf>
    <xf numFmtId="164" fontId="773" fillId="3" borderId="1" xfId="0" applyNumberFormat="1" applyFont="1" applyFill="1" applyBorder="1" applyAlignment="1">
      <alignment horizontal="center" vertical="center" wrapText="1"/>
    </xf>
    <xf numFmtId="0" fontId="774" fillId="0" borderId="0" xfId="0" applyFont="1" applyAlignment="1">
      <alignment horizontal="center" vertical="center" wrapText="1"/>
    </xf>
    <xf numFmtId="4" fontId="775" fillId="0" borderId="0" xfId="0" applyNumberFormat="1" applyFont="1" applyAlignment="1">
      <alignment horizontal="center" vertical="center"/>
    </xf>
    <xf numFmtId="164" fontId="776" fillId="0" borderId="0" xfId="0" applyNumberFormat="1" applyFont="1" applyAlignment="1">
      <alignment horizontal="center" vertical="center"/>
    </xf>
    <xf numFmtId="164" fontId="777" fillId="0" borderId="0" xfId="0" applyNumberFormat="1" applyFont="1" applyAlignment="1">
      <alignment horizontal="center" vertical="center"/>
    </xf>
    <xf numFmtId="165" fontId="778" fillId="0" borderId="0" xfId="0" applyNumberFormat="1" applyFont="1" applyAlignment="1">
      <alignment horizontal="center" vertical="center"/>
    </xf>
    <xf numFmtId="164" fontId="779" fillId="0" borderId="0" xfId="0" applyNumberFormat="1" applyFont="1" applyAlignment="1">
      <alignment horizontal="center" vertical="center"/>
    </xf>
    <xf numFmtId="164" fontId="780" fillId="0" borderId="0" xfId="0" applyNumberFormat="1" applyFont="1" applyAlignment="1">
      <alignment horizontal="center" vertical="center" wrapText="1"/>
    </xf>
    <xf numFmtId="4" fontId="781" fillId="0" borderId="0" xfId="0" applyNumberFormat="1" applyFont="1" applyAlignment="1">
      <alignment horizontal="center" vertical="center"/>
    </xf>
    <xf numFmtId="164" fontId="782" fillId="0" borderId="0" xfId="0" applyNumberFormat="1" applyFont="1" applyAlignment="1">
      <alignment horizontal="center" vertical="center"/>
    </xf>
    <xf numFmtId="0" fontId="783" fillId="0" borderId="0" xfId="0" applyFont="1" applyAlignment="1">
      <alignment horizontal="center" vertical="center" wrapText="1"/>
    </xf>
    <xf numFmtId="4" fontId="784" fillId="0" borderId="0" xfId="0" applyNumberFormat="1" applyFont="1" applyAlignment="1">
      <alignment horizontal="center" vertical="center"/>
    </xf>
    <xf numFmtId="164" fontId="785" fillId="0" borderId="0" xfId="0" applyNumberFormat="1" applyFont="1" applyAlignment="1">
      <alignment horizontal="center" vertical="center"/>
    </xf>
    <xf numFmtId="164" fontId="786" fillId="0" borderId="0" xfId="0" applyNumberFormat="1" applyFont="1" applyAlignment="1">
      <alignment horizontal="center" vertical="center"/>
    </xf>
    <xf numFmtId="165" fontId="787" fillId="0" borderId="0" xfId="0" applyNumberFormat="1" applyFont="1" applyAlignment="1">
      <alignment horizontal="center" vertical="center"/>
    </xf>
    <xf numFmtId="164" fontId="788" fillId="0" borderId="0" xfId="0" applyNumberFormat="1" applyFont="1" applyAlignment="1">
      <alignment horizontal="center" vertical="center"/>
    </xf>
    <xf numFmtId="164" fontId="789" fillId="0" borderId="0" xfId="0" applyNumberFormat="1" applyFont="1" applyAlignment="1">
      <alignment horizontal="center" vertical="center" wrapText="1"/>
    </xf>
    <xf numFmtId="4" fontId="790" fillId="0" borderId="0" xfId="0" applyNumberFormat="1" applyFont="1" applyAlignment="1">
      <alignment horizontal="center" vertical="center"/>
    </xf>
    <xf numFmtId="164" fontId="791" fillId="0" borderId="0" xfId="0" applyNumberFormat="1" applyFont="1" applyAlignment="1">
      <alignment horizontal="center" vertical="center"/>
    </xf>
    <xf numFmtId="0" fontId="792" fillId="0" borderId="0" xfId="0" applyFont="1" applyAlignment="1">
      <alignment horizontal="center" vertical="center" wrapText="1"/>
    </xf>
    <xf numFmtId="4" fontId="793" fillId="0" borderId="0" xfId="0" applyNumberFormat="1" applyFont="1" applyAlignment="1">
      <alignment horizontal="center" vertical="center"/>
    </xf>
    <xf numFmtId="164" fontId="794" fillId="0" borderId="0" xfId="0" applyNumberFormat="1" applyFont="1" applyAlignment="1">
      <alignment horizontal="center" vertical="center"/>
    </xf>
    <xf numFmtId="164" fontId="795" fillId="0" borderId="0" xfId="0" applyNumberFormat="1" applyFont="1" applyAlignment="1">
      <alignment horizontal="center" vertical="center"/>
    </xf>
    <xf numFmtId="165" fontId="796" fillId="0" borderId="0" xfId="0" applyNumberFormat="1" applyFont="1" applyAlignment="1">
      <alignment horizontal="center" vertical="center"/>
    </xf>
    <xf numFmtId="164" fontId="797" fillId="0" borderId="0" xfId="0" applyNumberFormat="1" applyFont="1" applyAlignment="1">
      <alignment horizontal="center" vertical="center"/>
    </xf>
    <xf numFmtId="164" fontId="798" fillId="0" borderId="0" xfId="0" applyNumberFormat="1" applyFont="1" applyAlignment="1">
      <alignment horizontal="center" vertical="center" wrapText="1"/>
    </xf>
    <xf numFmtId="4" fontId="799" fillId="0" borderId="0" xfId="0" applyNumberFormat="1" applyFont="1" applyAlignment="1">
      <alignment horizontal="center" vertical="center"/>
    </xf>
    <xf numFmtId="164" fontId="800" fillId="0" borderId="0" xfId="0" applyNumberFormat="1" applyFont="1" applyAlignment="1">
      <alignment horizontal="center" vertical="center"/>
    </xf>
    <xf numFmtId="0" fontId="801" fillId="0" borderId="0" xfId="0" applyFont="1" applyAlignment="1">
      <alignment horizontal="center" vertical="center" wrapText="1"/>
    </xf>
    <xf numFmtId="4" fontId="802" fillId="0" borderId="0" xfId="0" applyNumberFormat="1" applyFont="1" applyAlignment="1">
      <alignment horizontal="center" vertical="center"/>
    </xf>
    <xf numFmtId="164" fontId="803" fillId="0" borderId="0" xfId="0" applyNumberFormat="1" applyFont="1" applyAlignment="1">
      <alignment horizontal="center" vertical="center"/>
    </xf>
    <xf numFmtId="164" fontId="804" fillId="0" borderId="0" xfId="0" applyNumberFormat="1" applyFont="1" applyAlignment="1">
      <alignment horizontal="center" vertical="center"/>
    </xf>
    <xf numFmtId="165" fontId="805" fillId="0" borderId="0" xfId="0" applyNumberFormat="1" applyFont="1" applyAlignment="1">
      <alignment horizontal="center" vertical="center"/>
    </xf>
    <xf numFmtId="164" fontId="806" fillId="0" borderId="0" xfId="0" applyNumberFormat="1" applyFont="1" applyAlignment="1">
      <alignment horizontal="center" vertical="center"/>
    </xf>
    <xf numFmtId="164" fontId="807" fillId="0" borderId="0" xfId="0" applyNumberFormat="1" applyFont="1" applyAlignment="1">
      <alignment horizontal="center" vertical="center" wrapText="1"/>
    </xf>
    <xf numFmtId="4" fontId="808" fillId="0" borderId="0" xfId="0" applyNumberFormat="1" applyFont="1" applyAlignment="1">
      <alignment horizontal="center" vertical="center"/>
    </xf>
    <xf numFmtId="164" fontId="809" fillId="0" borderId="0" xfId="0" applyNumberFormat="1" applyFont="1" applyAlignment="1">
      <alignment horizontal="center" vertical="center"/>
    </xf>
    <xf numFmtId="0" fontId="810" fillId="3" borderId="1" xfId="0" applyFont="1" applyFill="1" applyBorder="1" applyAlignment="1">
      <alignment horizontal="center" vertical="center" wrapText="1"/>
    </xf>
    <xf numFmtId="164" fontId="810" fillId="3" borderId="1" xfId="0" applyNumberFormat="1" applyFont="1" applyFill="1" applyBorder="1" applyAlignment="1">
      <alignment horizontal="center" vertical="center" wrapText="1"/>
    </xf>
    <xf numFmtId="0" fontId="811" fillId="0" borderId="0" xfId="0" applyFont="1" applyAlignment="1">
      <alignment horizontal="center" vertical="center" wrapText="1"/>
    </xf>
    <xf numFmtId="4" fontId="812" fillId="0" borderId="0" xfId="0" applyNumberFormat="1" applyFont="1" applyAlignment="1">
      <alignment horizontal="center" vertical="center"/>
    </xf>
    <xf numFmtId="164" fontId="813" fillId="0" borderId="0" xfId="0" applyNumberFormat="1" applyFont="1" applyAlignment="1">
      <alignment horizontal="center" vertical="center"/>
    </xf>
    <xf numFmtId="164" fontId="814" fillId="0" borderId="0" xfId="0" applyNumberFormat="1" applyFont="1" applyAlignment="1">
      <alignment horizontal="center" vertical="center"/>
    </xf>
    <xf numFmtId="165" fontId="815" fillId="0" borderId="0" xfId="0" applyNumberFormat="1" applyFont="1" applyAlignment="1">
      <alignment horizontal="center" vertical="center"/>
    </xf>
    <xf numFmtId="164" fontId="816" fillId="0" borderId="0" xfId="0" applyNumberFormat="1" applyFont="1" applyAlignment="1">
      <alignment horizontal="center" vertical="center"/>
    </xf>
    <xf numFmtId="164" fontId="817" fillId="0" borderId="0" xfId="0" applyNumberFormat="1" applyFont="1" applyAlignment="1">
      <alignment horizontal="center" vertical="center" wrapText="1"/>
    </xf>
    <xf numFmtId="4" fontId="818" fillId="0" borderId="0" xfId="0" applyNumberFormat="1" applyFont="1" applyAlignment="1">
      <alignment horizontal="center" vertical="center"/>
    </xf>
    <xf numFmtId="164" fontId="819" fillId="0" borderId="0" xfId="0" applyNumberFormat="1" applyFont="1" applyAlignment="1">
      <alignment horizontal="center" vertical="center"/>
    </xf>
    <xf numFmtId="0" fontId="820" fillId="0" borderId="0" xfId="0" applyFont="1" applyAlignment="1">
      <alignment horizontal="center" vertical="center" wrapText="1"/>
    </xf>
    <xf numFmtId="4" fontId="821" fillId="0" borderId="0" xfId="0" applyNumberFormat="1" applyFont="1" applyAlignment="1">
      <alignment horizontal="center" vertical="center"/>
    </xf>
    <xf numFmtId="164" fontId="822" fillId="0" borderId="0" xfId="0" applyNumberFormat="1" applyFont="1" applyAlignment="1">
      <alignment horizontal="center" vertical="center"/>
    </xf>
    <xf numFmtId="164" fontId="823" fillId="0" borderId="0" xfId="0" applyNumberFormat="1" applyFont="1" applyAlignment="1">
      <alignment horizontal="center" vertical="center"/>
    </xf>
    <xf numFmtId="165" fontId="824" fillId="0" borderId="0" xfId="0" applyNumberFormat="1" applyFont="1" applyAlignment="1">
      <alignment horizontal="center" vertical="center"/>
    </xf>
    <xf numFmtId="164" fontId="825" fillId="0" borderId="0" xfId="0" applyNumberFormat="1" applyFont="1" applyAlignment="1">
      <alignment horizontal="center" vertical="center"/>
    </xf>
    <xf numFmtId="164" fontId="826" fillId="0" borderId="0" xfId="0" applyNumberFormat="1" applyFont="1" applyAlignment="1">
      <alignment horizontal="center" vertical="center" wrapText="1"/>
    </xf>
    <xf numFmtId="4" fontId="827" fillId="0" borderId="0" xfId="0" applyNumberFormat="1" applyFont="1" applyAlignment="1">
      <alignment horizontal="center" vertical="center"/>
    </xf>
    <xf numFmtId="164" fontId="828" fillId="0" borderId="0" xfId="0" applyNumberFormat="1" applyFont="1" applyAlignment="1">
      <alignment horizontal="center" vertical="center"/>
    </xf>
    <xf numFmtId="0" fontId="829" fillId="0" borderId="0" xfId="0" applyFont="1" applyAlignment="1">
      <alignment horizontal="center" vertical="center" wrapText="1"/>
    </xf>
    <xf numFmtId="4" fontId="830" fillId="0" borderId="0" xfId="0" applyNumberFormat="1" applyFont="1" applyAlignment="1">
      <alignment horizontal="center" vertical="center"/>
    </xf>
    <xf numFmtId="164" fontId="831" fillId="0" borderId="0" xfId="0" applyNumberFormat="1" applyFont="1" applyAlignment="1">
      <alignment horizontal="center" vertical="center"/>
    </xf>
    <xf numFmtId="164" fontId="832" fillId="0" borderId="0" xfId="0" applyNumberFormat="1" applyFont="1" applyAlignment="1">
      <alignment horizontal="center" vertical="center"/>
    </xf>
    <xf numFmtId="165" fontId="833" fillId="0" borderId="0" xfId="0" applyNumberFormat="1" applyFont="1" applyAlignment="1">
      <alignment horizontal="center" vertical="center"/>
    </xf>
    <xf numFmtId="164" fontId="834" fillId="0" borderId="0" xfId="0" applyNumberFormat="1" applyFont="1" applyAlignment="1">
      <alignment horizontal="center" vertical="center"/>
    </xf>
    <xf numFmtId="164" fontId="835" fillId="0" borderId="0" xfId="0" applyNumberFormat="1" applyFont="1" applyAlignment="1">
      <alignment horizontal="center" vertical="center" wrapText="1"/>
    </xf>
    <xf numFmtId="4" fontId="836" fillId="0" borderId="0" xfId="0" applyNumberFormat="1" applyFont="1" applyAlignment="1">
      <alignment horizontal="center" vertical="center"/>
    </xf>
    <xf numFmtId="164" fontId="837" fillId="0" borderId="0" xfId="0" applyNumberFormat="1" applyFont="1" applyAlignment="1">
      <alignment horizontal="center" vertical="center"/>
    </xf>
    <xf numFmtId="0" fontId="838" fillId="0" borderId="0" xfId="0" applyFont="1" applyAlignment="1">
      <alignment horizontal="center" vertical="center" wrapText="1"/>
    </xf>
    <xf numFmtId="4" fontId="839" fillId="0" borderId="0" xfId="0" applyNumberFormat="1" applyFont="1" applyAlignment="1">
      <alignment horizontal="center" vertical="center"/>
    </xf>
    <xf numFmtId="164" fontId="840" fillId="0" borderId="0" xfId="0" applyNumberFormat="1" applyFont="1" applyAlignment="1">
      <alignment horizontal="center" vertical="center"/>
    </xf>
    <xf numFmtId="164" fontId="841" fillId="0" borderId="0" xfId="0" applyNumberFormat="1" applyFont="1" applyAlignment="1">
      <alignment horizontal="center" vertical="center"/>
    </xf>
    <xf numFmtId="165" fontId="842" fillId="0" borderId="0" xfId="0" applyNumberFormat="1" applyFont="1" applyAlignment="1">
      <alignment horizontal="center" vertical="center"/>
    </xf>
    <xf numFmtId="164" fontId="843" fillId="0" borderId="0" xfId="0" applyNumberFormat="1" applyFont="1" applyAlignment="1">
      <alignment horizontal="center" vertical="center"/>
    </xf>
    <xf numFmtId="164" fontId="844" fillId="0" borderId="0" xfId="0" applyNumberFormat="1" applyFont="1" applyAlignment="1">
      <alignment horizontal="center" vertical="center" wrapText="1"/>
    </xf>
    <xf numFmtId="4" fontId="845" fillId="0" borderId="0" xfId="0" applyNumberFormat="1" applyFont="1" applyAlignment="1">
      <alignment horizontal="center" vertical="center"/>
    </xf>
    <xf numFmtId="164" fontId="846" fillId="0" borderId="0" xfId="0" applyNumberFormat="1" applyFont="1" applyAlignment="1">
      <alignment horizontal="center" vertical="center"/>
    </xf>
    <xf numFmtId="0" fontId="847" fillId="3" borderId="1" xfId="0" applyFont="1" applyFill="1" applyBorder="1" applyAlignment="1">
      <alignment horizontal="center" vertical="center" wrapText="1"/>
    </xf>
    <xf numFmtId="164" fontId="847" fillId="3" borderId="1" xfId="0" applyNumberFormat="1" applyFont="1" applyFill="1" applyBorder="1" applyAlignment="1">
      <alignment horizontal="center" vertical="center" wrapText="1"/>
    </xf>
    <xf numFmtId="0" fontId="848" fillId="0" borderId="0" xfId="0" applyFont="1" applyAlignment="1">
      <alignment horizontal="center" vertical="center" wrapText="1"/>
    </xf>
    <xf numFmtId="4" fontId="849" fillId="0" borderId="0" xfId="0" applyNumberFormat="1" applyFont="1" applyAlignment="1">
      <alignment horizontal="center" vertical="center"/>
    </xf>
    <xf numFmtId="164" fontId="850" fillId="0" borderId="0" xfId="0" applyNumberFormat="1" applyFont="1" applyAlignment="1">
      <alignment horizontal="center" vertical="center"/>
    </xf>
    <xf numFmtId="164" fontId="851" fillId="0" borderId="0" xfId="0" applyNumberFormat="1" applyFont="1" applyAlignment="1">
      <alignment horizontal="center" vertical="center"/>
    </xf>
    <xf numFmtId="165" fontId="852" fillId="0" borderId="0" xfId="0" applyNumberFormat="1" applyFont="1" applyAlignment="1">
      <alignment horizontal="center" vertical="center"/>
    </xf>
    <xf numFmtId="164" fontId="853" fillId="0" borderId="0" xfId="0" applyNumberFormat="1" applyFont="1" applyAlignment="1">
      <alignment horizontal="center" vertical="center"/>
    </xf>
    <xf numFmtId="164" fontId="854" fillId="0" borderId="0" xfId="0" applyNumberFormat="1" applyFont="1" applyAlignment="1">
      <alignment horizontal="center" vertical="center" wrapText="1"/>
    </xf>
    <xf numFmtId="4" fontId="855" fillId="0" borderId="0" xfId="0" applyNumberFormat="1" applyFont="1" applyAlignment="1">
      <alignment horizontal="center" vertical="center"/>
    </xf>
    <xf numFmtId="164" fontId="856" fillId="0" borderId="0" xfId="0" applyNumberFormat="1" applyFont="1" applyAlignment="1">
      <alignment horizontal="center" vertical="center"/>
    </xf>
    <xf numFmtId="0" fontId="857" fillId="3" borderId="1" xfId="0" applyFont="1" applyFill="1" applyBorder="1" applyAlignment="1">
      <alignment horizontal="center" vertical="center" wrapText="1"/>
    </xf>
    <xf numFmtId="164" fontId="857" fillId="3" borderId="1" xfId="0" applyNumberFormat="1" applyFont="1" applyFill="1" applyBorder="1" applyAlignment="1">
      <alignment horizontal="center" vertical="center" wrapText="1"/>
    </xf>
    <xf numFmtId="0" fontId="858" fillId="0" borderId="0" xfId="0" applyFont="1" applyAlignment="1">
      <alignment horizontal="center" vertical="center" wrapText="1"/>
    </xf>
    <xf numFmtId="4" fontId="859" fillId="0" borderId="0" xfId="0" applyNumberFormat="1" applyFont="1" applyAlignment="1">
      <alignment horizontal="center" vertical="center"/>
    </xf>
    <xf numFmtId="164" fontId="860" fillId="0" borderId="0" xfId="0" applyNumberFormat="1" applyFont="1" applyAlignment="1">
      <alignment horizontal="center" vertical="center"/>
    </xf>
    <xf numFmtId="164" fontId="861" fillId="0" borderId="0" xfId="0" applyNumberFormat="1" applyFont="1" applyAlignment="1">
      <alignment horizontal="center" vertical="center"/>
    </xf>
    <xf numFmtId="165" fontId="862" fillId="0" borderId="0" xfId="0" applyNumberFormat="1" applyFont="1" applyAlignment="1">
      <alignment horizontal="center" vertical="center"/>
    </xf>
    <xf numFmtId="164" fontId="863" fillId="0" borderId="0" xfId="0" applyNumberFormat="1" applyFont="1" applyAlignment="1">
      <alignment horizontal="center" vertical="center"/>
    </xf>
    <xf numFmtId="164" fontId="864" fillId="0" borderId="0" xfId="0" applyNumberFormat="1" applyFont="1" applyAlignment="1">
      <alignment horizontal="center" vertical="center" wrapText="1"/>
    </xf>
    <xf numFmtId="4" fontId="865" fillId="0" borderId="0" xfId="0" applyNumberFormat="1" applyFont="1" applyAlignment="1">
      <alignment horizontal="center" vertical="center"/>
    </xf>
    <xf numFmtId="164" fontId="866" fillId="0" borderId="0" xfId="0" applyNumberFormat="1" applyFont="1" applyAlignment="1">
      <alignment horizontal="center" vertical="center"/>
    </xf>
    <xf numFmtId="0" fontId="867" fillId="0" borderId="0" xfId="0" applyFont="1" applyAlignment="1">
      <alignment horizontal="center" vertical="center" wrapText="1"/>
    </xf>
    <xf numFmtId="4" fontId="868" fillId="0" borderId="0" xfId="0" applyNumberFormat="1" applyFont="1" applyAlignment="1">
      <alignment horizontal="center" vertical="center"/>
    </xf>
    <xf numFmtId="164" fontId="869" fillId="0" borderId="0" xfId="0" applyNumberFormat="1" applyFont="1" applyAlignment="1">
      <alignment horizontal="center" vertical="center"/>
    </xf>
    <xf numFmtId="164" fontId="870" fillId="0" borderId="0" xfId="0" applyNumberFormat="1" applyFont="1" applyAlignment="1">
      <alignment horizontal="center" vertical="center"/>
    </xf>
    <xf numFmtId="165" fontId="871" fillId="0" borderId="0" xfId="0" applyNumberFormat="1" applyFont="1" applyAlignment="1">
      <alignment horizontal="center" vertical="center"/>
    </xf>
    <xf numFmtId="164" fontId="872" fillId="0" borderId="0" xfId="0" applyNumberFormat="1" applyFont="1" applyAlignment="1">
      <alignment horizontal="center" vertical="center"/>
    </xf>
    <xf numFmtId="164" fontId="873" fillId="0" borderId="0" xfId="0" applyNumberFormat="1" applyFont="1" applyAlignment="1">
      <alignment horizontal="center" vertical="center" wrapText="1"/>
    </xf>
    <xf numFmtId="4" fontId="874" fillId="0" borderId="0" xfId="0" applyNumberFormat="1" applyFont="1" applyAlignment="1">
      <alignment horizontal="center" vertical="center"/>
    </xf>
    <xf numFmtId="164" fontId="875" fillId="0" borderId="0" xfId="0" applyNumberFormat="1" applyFont="1" applyAlignment="1">
      <alignment horizontal="center" vertical="center"/>
    </xf>
    <xf numFmtId="0" fontId="876" fillId="0" borderId="0" xfId="0" applyFont="1" applyAlignment="1">
      <alignment horizontal="center" vertical="center" wrapText="1"/>
    </xf>
    <xf numFmtId="4" fontId="877" fillId="0" borderId="0" xfId="0" applyNumberFormat="1" applyFont="1" applyAlignment="1">
      <alignment horizontal="center" vertical="center"/>
    </xf>
    <xf numFmtId="164" fontId="878" fillId="0" borderId="0" xfId="0" applyNumberFormat="1" applyFont="1" applyAlignment="1">
      <alignment horizontal="center" vertical="center"/>
    </xf>
    <xf numFmtId="164" fontId="879" fillId="0" borderId="0" xfId="0" applyNumberFormat="1" applyFont="1" applyAlignment="1">
      <alignment horizontal="center" vertical="center"/>
    </xf>
    <xf numFmtId="165" fontId="880" fillId="0" borderId="0" xfId="0" applyNumberFormat="1" applyFont="1" applyAlignment="1">
      <alignment horizontal="center" vertical="center"/>
    </xf>
    <xf numFmtId="164" fontId="881" fillId="0" borderId="0" xfId="0" applyNumberFormat="1" applyFont="1" applyAlignment="1">
      <alignment horizontal="center" vertical="center"/>
    </xf>
    <xf numFmtId="164" fontId="882" fillId="0" borderId="0" xfId="0" applyNumberFormat="1" applyFont="1" applyAlignment="1">
      <alignment horizontal="center" vertical="center" wrapText="1"/>
    </xf>
    <xf numFmtId="4" fontId="883" fillId="0" borderId="0" xfId="0" applyNumberFormat="1" applyFont="1" applyAlignment="1">
      <alignment horizontal="center" vertical="center"/>
    </xf>
    <xf numFmtId="164" fontId="884" fillId="0" borderId="0" xfId="0" applyNumberFormat="1" applyFont="1" applyAlignment="1">
      <alignment horizontal="center" vertical="center"/>
    </xf>
    <xf numFmtId="0" fontId="885" fillId="0" borderId="0" xfId="0" applyFont="1" applyAlignment="1">
      <alignment horizontal="center" vertical="center" wrapText="1"/>
    </xf>
    <xf numFmtId="4" fontId="886" fillId="0" borderId="0" xfId="0" applyNumberFormat="1" applyFont="1" applyAlignment="1">
      <alignment horizontal="center" vertical="center"/>
    </xf>
    <xf numFmtId="164" fontId="887" fillId="0" borderId="0" xfId="0" applyNumberFormat="1" applyFont="1" applyAlignment="1">
      <alignment horizontal="center" vertical="center"/>
    </xf>
    <xf numFmtId="164" fontId="888" fillId="0" borderId="0" xfId="0" applyNumberFormat="1" applyFont="1" applyAlignment="1">
      <alignment horizontal="center" vertical="center"/>
    </xf>
    <xf numFmtId="165" fontId="889" fillId="0" borderId="0" xfId="0" applyNumberFormat="1" applyFont="1" applyAlignment="1">
      <alignment horizontal="center" vertical="center"/>
    </xf>
    <xf numFmtId="164" fontId="890" fillId="0" borderId="0" xfId="0" applyNumberFormat="1" applyFont="1" applyAlignment="1">
      <alignment horizontal="center" vertical="center"/>
    </xf>
    <xf numFmtId="164" fontId="891" fillId="0" borderId="0" xfId="0" applyNumberFormat="1" applyFont="1" applyAlignment="1">
      <alignment horizontal="center" vertical="center" wrapText="1"/>
    </xf>
    <xf numFmtId="4" fontId="892" fillId="0" borderId="0" xfId="0" applyNumberFormat="1" applyFont="1" applyAlignment="1">
      <alignment horizontal="center" vertical="center"/>
    </xf>
    <xf numFmtId="164" fontId="893" fillId="0" borderId="0" xfId="0" applyNumberFormat="1" applyFont="1" applyAlignment="1">
      <alignment horizontal="center" vertical="center"/>
    </xf>
    <xf numFmtId="0" fontId="894" fillId="0" borderId="0" xfId="0" applyFont="1" applyAlignment="1">
      <alignment horizontal="center" vertical="center" wrapText="1"/>
    </xf>
    <xf numFmtId="4" fontId="895" fillId="0" borderId="0" xfId="0" applyNumberFormat="1" applyFont="1" applyAlignment="1">
      <alignment horizontal="center" vertical="center"/>
    </xf>
    <xf numFmtId="164" fontId="896" fillId="0" borderId="0" xfId="0" applyNumberFormat="1" applyFont="1" applyAlignment="1">
      <alignment horizontal="center" vertical="center"/>
    </xf>
    <xf numFmtId="164" fontId="897" fillId="0" borderId="0" xfId="0" applyNumberFormat="1" applyFont="1" applyAlignment="1">
      <alignment horizontal="center" vertical="center"/>
    </xf>
    <xf numFmtId="165" fontId="898" fillId="0" borderId="0" xfId="0" applyNumberFormat="1" applyFont="1" applyAlignment="1">
      <alignment horizontal="center" vertical="center"/>
    </xf>
    <xf numFmtId="164" fontId="899" fillId="0" borderId="0" xfId="0" applyNumberFormat="1" applyFont="1" applyAlignment="1">
      <alignment horizontal="center" vertical="center"/>
    </xf>
    <xf numFmtId="164" fontId="900" fillId="0" borderId="0" xfId="0" applyNumberFormat="1" applyFont="1" applyAlignment="1">
      <alignment horizontal="center" vertical="center" wrapText="1"/>
    </xf>
    <xf numFmtId="4" fontId="901" fillId="0" borderId="0" xfId="0" applyNumberFormat="1" applyFont="1" applyAlignment="1">
      <alignment horizontal="center" vertical="center"/>
    </xf>
    <xf numFmtId="164" fontId="902" fillId="0" borderId="0" xfId="0" applyNumberFormat="1" applyFont="1" applyAlignment="1">
      <alignment horizontal="center" vertical="center"/>
    </xf>
    <xf numFmtId="0" fontId="903" fillId="3" borderId="1" xfId="0" applyFont="1" applyFill="1" applyBorder="1" applyAlignment="1">
      <alignment horizontal="center" vertical="center" wrapText="1"/>
    </xf>
    <xf numFmtId="164" fontId="903" fillId="3" borderId="1" xfId="0" applyNumberFormat="1" applyFont="1" applyFill="1" applyBorder="1" applyAlignment="1">
      <alignment horizontal="center" vertical="center" wrapText="1"/>
    </xf>
    <xf numFmtId="0" fontId="904" fillId="0" borderId="0" xfId="0" applyFont="1" applyAlignment="1">
      <alignment horizontal="center" vertical="center" wrapText="1"/>
    </xf>
    <xf numFmtId="4" fontId="905" fillId="0" borderId="0" xfId="0" applyNumberFormat="1" applyFont="1" applyAlignment="1">
      <alignment horizontal="center" vertical="center"/>
    </xf>
    <xf numFmtId="164" fontId="906" fillId="0" borderId="0" xfId="0" applyNumberFormat="1" applyFont="1" applyAlignment="1">
      <alignment horizontal="center" vertical="center"/>
    </xf>
    <xf numFmtId="164" fontId="907" fillId="0" borderId="0" xfId="0" applyNumberFormat="1" applyFont="1" applyAlignment="1">
      <alignment horizontal="center" vertical="center"/>
    </xf>
    <xf numFmtId="165" fontId="908" fillId="0" borderId="0" xfId="0" applyNumberFormat="1" applyFont="1" applyAlignment="1">
      <alignment horizontal="center" vertical="center"/>
    </xf>
    <xf numFmtId="164" fontId="909" fillId="0" borderId="0" xfId="0" applyNumberFormat="1" applyFont="1" applyAlignment="1">
      <alignment horizontal="center" vertical="center"/>
    </xf>
    <xf numFmtId="164" fontId="910" fillId="0" borderId="0" xfId="0" applyNumberFormat="1" applyFont="1" applyAlignment="1">
      <alignment horizontal="center" vertical="center" wrapText="1"/>
    </xf>
    <xf numFmtId="4" fontId="911" fillId="0" borderId="0" xfId="0" applyNumberFormat="1" applyFont="1" applyAlignment="1">
      <alignment horizontal="center" vertical="center"/>
    </xf>
    <xf numFmtId="164" fontId="912" fillId="0" borderId="0" xfId="0" applyNumberFormat="1" applyFont="1" applyAlignment="1">
      <alignment horizontal="center" vertical="center"/>
    </xf>
    <xf numFmtId="0" fontId="913" fillId="3" borderId="1" xfId="0" applyFont="1" applyFill="1" applyBorder="1" applyAlignment="1">
      <alignment horizontal="center" vertical="center" wrapText="1"/>
    </xf>
    <xf numFmtId="164" fontId="913" fillId="3" borderId="1" xfId="0" applyNumberFormat="1" applyFont="1" applyFill="1" applyBorder="1" applyAlignment="1">
      <alignment horizontal="center" vertical="center" wrapText="1"/>
    </xf>
    <xf numFmtId="0" fontId="914" fillId="0" borderId="0" xfId="0" applyFont="1" applyAlignment="1">
      <alignment horizontal="center" vertical="center" wrapText="1"/>
    </xf>
    <xf numFmtId="4" fontId="915" fillId="0" borderId="0" xfId="0" applyNumberFormat="1" applyFont="1" applyAlignment="1">
      <alignment horizontal="center" vertical="center"/>
    </xf>
    <xf numFmtId="164" fontId="916" fillId="0" borderId="0" xfId="0" applyNumberFormat="1" applyFont="1" applyAlignment="1">
      <alignment horizontal="center" vertical="center"/>
    </xf>
    <xf numFmtId="164" fontId="917" fillId="0" borderId="0" xfId="0" applyNumberFormat="1" applyFont="1" applyAlignment="1">
      <alignment horizontal="center" vertical="center"/>
    </xf>
    <xf numFmtId="165" fontId="918" fillId="0" borderId="0" xfId="0" applyNumberFormat="1" applyFont="1" applyAlignment="1">
      <alignment horizontal="center" vertical="center"/>
    </xf>
    <xf numFmtId="164" fontId="919" fillId="0" borderId="0" xfId="0" applyNumberFormat="1" applyFont="1" applyAlignment="1">
      <alignment horizontal="center" vertical="center"/>
    </xf>
    <xf numFmtId="164" fontId="920" fillId="0" borderId="0" xfId="0" applyNumberFormat="1" applyFont="1" applyAlignment="1">
      <alignment horizontal="center" vertical="center" wrapText="1"/>
    </xf>
    <xf numFmtId="4" fontId="921" fillId="0" borderId="0" xfId="0" applyNumberFormat="1" applyFont="1" applyAlignment="1">
      <alignment horizontal="center" vertical="center"/>
    </xf>
    <xf numFmtId="164" fontId="922" fillId="0" borderId="0" xfId="0" applyNumberFormat="1" applyFont="1" applyAlignment="1">
      <alignment horizontal="center" vertical="center"/>
    </xf>
    <xf numFmtId="0" fontId="923" fillId="0" borderId="0" xfId="0" applyFont="1" applyAlignment="1">
      <alignment horizontal="center" vertical="center" wrapText="1"/>
    </xf>
    <xf numFmtId="4" fontId="924" fillId="0" borderId="0" xfId="0" applyNumberFormat="1" applyFont="1" applyAlignment="1">
      <alignment horizontal="center" vertical="center"/>
    </xf>
    <xf numFmtId="164" fontId="925" fillId="0" borderId="0" xfId="0" applyNumberFormat="1" applyFont="1" applyAlignment="1">
      <alignment horizontal="center" vertical="center"/>
    </xf>
    <xf numFmtId="164" fontId="926" fillId="0" borderId="0" xfId="0" applyNumberFormat="1" applyFont="1" applyAlignment="1">
      <alignment horizontal="center" vertical="center"/>
    </xf>
    <xf numFmtId="165" fontId="927" fillId="0" borderId="0" xfId="0" applyNumberFormat="1" applyFont="1" applyAlignment="1">
      <alignment horizontal="center" vertical="center"/>
    </xf>
    <xf numFmtId="164" fontId="928" fillId="0" borderId="0" xfId="0" applyNumberFormat="1" applyFont="1" applyAlignment="1">
      <alignment horizontal="center" vertical="center"/>
    </xf>
    <xf numFmtId="164" fontId="929" fillId="0" borderId="0" xfId="0" applyNumberFormat="1" applyFont="1" applyAlignment="1">
      <alignment horizontal="center" vertical="center" wrapText="1"/>
    </xf>
    <xf numFmtId="4" fontId="930" fillId="0" borderId="0" xfId="0" applyNumberFormat="1" applyFont="1" applyAlignment="1">
      <alignment horizontal="center" vertical="center"/>
    </xf>
    <xf numFmtId="164" fontId="931" fillId="0" borderId="0" xfId="0" applyNumberFormat="1" applyFont="1" applyAlignment="1">
      <alignment horizontal="center" vertical="center"/>
    </xf>
    <xf numFmtId="0" fontId="932" fillId="0" borderId="0" xfId="0" applyFont="1" applyAlignment="1">
      <alignment horizontal="center" vertical="center" wrapText="1"/>
    </xf>
    <xf numFmtId="4" fontId="933" fillId="0" borderId="0" xfId="0" applyNumberFormat="1" applyFont="1" applyAlignment="1">
      <alignment horizontal="center" vertical="center"/>
    </xf>
    <xf numFmtId="164" fontId="934" fillId="0" borderId="0" xfId="0" applyNumberFormat="1" applyFont="1" applyAlignment="1">
      <alignment horizontal="center" vertical="center"/>
    </xf>
    <xf numFmtId="164" fontId="935" fillId="0" borderId="0" xfId="0" applyNumberFormat="1" applyFont="1" applyAlignment="1">
      <alignment horizontal="center" vertical="center"/>
    </xf>
    <xf numFmtId="165" fontId="936" fillId="0" borderId="0" xfId="0" applyNumberFormat="1" applyFont="1" applyAlignment="1">
      <alignment horizontal="center" vertical="center"/>
    </xf>
    <xf numFmtId="164" fontId="937" fillId="0" borderId="0" xfId="0" applyNumberFormat="1" applyFont="1" applyAlignment="1">
      <alignment horizontal="center" vertical="center"/>
    </xf>
    <xf numFmtId="164" fontId="938" fillId="0" borderId="0" xfId="0" applyNumberFormat="1" applyFont="1" applyAlignment="1">
      <alignment horizontal="center" vertical="center" wrapText="1"/>
    </xf>
    <xf numFmtId="4" fontId="939" fillId="0" borderId="0" xfId="0" applyNumberFormat="1" applyFont="1" applyAlignment="1">
      <alignment horizontal="center" vertical="center"/>
    </xf>
    <xf numFmtId="164" fontId="940" fillId="0" borderId="0" xfId="0" applyNumberFormat="1" applyFont="1" applyAlignment="1">
      <alignment horizontal="center" vertical="center"/>
    </xf>
    <xf numFmtId="0" fontId="941" fillId="3" borderId="1" xfId="0" applyFont="1" applyFill="1" applyBorder="1" applyAlignment="1">
      <alignment horizontal="center" vertical="center" wrapText="1"/>
    </xf>
    <xf numFmtId="164" fontId="941" fillId="3" borderId="1" xfId="0" applyNumberFormat="1" applyFont="1" applyFill="1" applyBorder="1" applyAlignment="1">
      <alignment horizontal="center" vertical="center" wrapText="1"/>
    </xf>
    <xf numFmtId="0" fontId="942" fillId="0" borderId="0" xfId="0" applyFont="1" applyAlignment="1">
      <alignment horizontal="center" vertical="center" wrapText="1"/>
    </xf>
    <xf numFmtId="4" fontId="943" fillId="0" borderId="0" xfId="0" applyNumberFormat="1" applyFont="1" applyAlignment="1">
      <alignment horizontal="center" vertical="center"/>
    </xf>
    <xf numFmtId="164" fontId="944" fillId="0" borderId="0" xfId="0" applyNumberFormat="1" applyFont="1" applyAlignment="1">
      <alignment horizontal="center" vertical="center"/>
    </xf>
    <xf numFmtId="164" fontId="945" fillId="0" borderId="0" xfId="0" applyNumberFormat="1" applyFont="1" applyAlignment="1">
      <alignment horizontal="center" vertical="center"/>
    </xf>
    <xf numFmtId="165" fontId="946" fillId="0" borderId="0" xfId="0" applyNumberFormat="1" applyFont="1" applyAlignment="1">
      <alignment horizontal="center" vertical="center"/>
    </xf>
    <xf numFmtId="164" fontId="947" fillId="0" borderId="0" xfId="0" applyNumberFormat="1" applyFont="1" applyAlignment="1">
      <alignment horizontal="center" vertical="center"/>
    </xf>
    <xf numFmtId="164" fontId="948" fillId="0" borderId="0" xfId="0" applyNumberFormat="1" applyFont="1" applyAlignment="1">
      <alignment horizontal="center" vertical="center" wrapText="1"/>
    </xf>
    <xf numFmtId="4" fontId="949" fillId="0" borderId="0" xfId="0" applyNumberFormat="1" applyFont="1" applyAlignment="1">
      <alignment horizontal="center" vertical="center"/>
    </xf>
    <xf numFmtId="164" fontId="950" fillId="0" borderId="0" xfId="0" applyNumberFormat="1" applyFont="1" applyAlignment="1">
      <alignment horizontal="center" vertical="center"/>
    </xf>
    <xf numFmtId="0" fontId="951" fillId="0" borderId="0" xfId="0" applyFont="1" applyAlignment="1">
      <alignment horizontal="center" vertical="center" wrapText="1"/>
    </xf>
    <xf numFmtId="4" fontId="952" fillId="0" borderId="0" xfId="0" applyNumberFormat="1" applyFont="1" applyAlignment="1">
      <alignment horizontal="center" vertical="center"/>
    </xf>
    <xf numFmtId="164" fontId="953" fillId="0" borderId="0" xfId="0" applyNumberFormat="1" applyFont="1" applyAlignment="1">
      <alignment horizontal="center" vertical="center"/>
    </xf>
    <xf numFmtId="164" fontId="954" fillId="0" borderId="0" xfId="0" applyNumberFormat="1" applyFont="1" applyAlignment="1">
      <alignment horizontal="center" vertical="center"/>
    </xf>
    <xf numFmtId="165" fontId="955" fillId="0" borderId="0" xfId="0" applyNumberFormat="1" applyFont="1" applyAlignment="1">
      <alignment horizontal="center" vertical="center"/>
    </xf>
    <xf numFmtId="164" fontId="956" fillId="0" borderId="0" xfId="0" applyNumberFormat="1" applyFont="1" applyAlignment="1">
      <alignment horizontal="center" vertical="center"/>
    </xf>
    <xf numFmtId="164" fontId="957" fillId="0" borderId="0" xfId="0" applyNumberFormat="1" applyFont="1" applyAlignment="1">
      <alignment horizontal="center" vertical="center" wrapText="1"/>
    </xf>
    <xf numFmtId="4" fontId="958" fillId="0" borderId="0" xfId="0" applyNumberFormat="1" applyFont="1" applyAlignment="1">
      <alignment horizontal="center" vertical="center"/>
    </xf>
    <xf numFmtId="164" fontId="959" fillId="0" borderId="0" xfId="0" applyNumberFormat="1" applyFont="1" applyAlignment="1">
      <alignment horizontal="center" vertical="center"/>
    </xf>
    <xf numFmtId="0" fontId="960" fillId="0" borderId="0" xfId="0" applyFont="1" applyAlignment="1">
      <alignment horizontal="center" vertical="center" wrapText="1"/>
    </xf>
    <xf numFmtId="4" fontId="961" fillId="0" borderId="0" xfId="0" applyNumberFormat="1" applyFont="1" applyAlignment="1">
      <alignment horizontal="center" vertical="center"/>
    </xf>
    <xf numFmtId="164" fontId="962" fillId="0" borderId="0" xfId="0" applyNumberFormat="1" applyFont="1" applyAlignment="1">
      <alignment horizontal="center" vertical="center"/>
    </xf>
    <xf numFmtId="164" fontId="963" fillId="0" borderId="0" xfId="0" applyNumberFormat="1" applyFont="1" applyAlignment="1">
      <alignment horizontal="center" vertical="center"/>
    </xf>
    <xf numFmtId="165" fontId="964" fillId="0" borderId="0" xfId="0" applyNumberFormat="1" applyFont="1" applyAlignment="1">
      <alignment horizontal="center" vertical="center"/>
    </xf>
    <xf numFmtId="164" fontId="965" fillId="0" borderId="0" xfId="0" applyNumberFormat="1" applyFont="1" applyAlignment="1">
      <alignment horizontal="center" vertical="center"/>
    </xf>
    <xf numFmtId="164" fontId="966" fillId="0" borderId="0" xfId="0" applyNumberFormat="1" applyFont="1" applyAlignment="1">
      <alignment horizontal="center" vertical="center" wrapText="1"/>
    </xf>
    <xf numFmtId="4" fontId="967" fillId="0" borderId="0" xfId="0" applyNumberFormat="1" applyFont="1" applyAlignment="1">
      <alignment horizontal="center" vertical="center"/>
    </xf>
    <xf numFmtId="164" fontId="968" fillId="0" borderId="0" xfId="0" applyNumberFormat="1" applyFont="1" applyAlignment="1">
      <alignment horizontal="center" vertical="center"/>
    </xf>
    <xf numFmtId="0" fontId="969" fillId="0" borderId="0" xfId="0" applyFont="1" applyAlignment="1">
      <alignment horizontal="center" vertical="center" wrapText="1"/>
    </xf>
    <xf numFmtId="4" fontId="970" fillId="0" borderId="0" xfId="0" applyNumberFormat="1" applyFont="1" applyAlignment="1">
      <alignment horizontal="center" vertical="center"/>
    </xf>
    <xf numFmtId="164" fontId="971" fillId="0" borderId="0" xfId="0" applyNumberFormat="1" applyFont="1" applyAlignment="1">
      <alignment horizontal="center" vertical="center"/>
    </xf>
    <xf numFmtId="164" fontId="972" fillId="0" borderId="0" xfId="0" applyNumberFormat="1" applyFont="1" applyAlignment="1">
      <alignment horizontal="center" vertical="center"/>
    </xf>
    <xf numFmtId="165" fontId="973" fillId="0" borderId="0" xfId="0" applyNumberFormat="1" applyFont="1" applyAlignment="1">
      <alignment horizontal="center" vertical="center"/>
    </xf>
    <xf numFmtId="164" fontId="974" fillId="0" borderId="0" xfId="0" applyNumberFormat="1" applyFont="1" applyAlignment="1">
      <alignment horizontal="center" vertical="center"/>
    </xf>
    <xf numFmtId="164" fontId="975" fillId="0" borderId="0" xfId="0" applyNumberFormat="1" applyFont="1" applyAlignment="1">
      <alignment horizontal="center" vertical="center" wrapText="1"/>
    </xf>
    <xf numFmtId="4" fontId="976" fillId="0" borderId="0" xfId="0" applyNumberFormat="1" applyFont="1" applyAlignment="1">
      <alignment horizontal="center" vertical="center"/>
    </xf>
    <xf numFmtId="164" fontId="977" fillId="0" borderId="0" xfId="0" applyNumberFormat="1" applyFont="1" applyAlignment="1">
      <alignment horizontal="center" vertical="center"/>
    </xf>
    <xf numFmtId="0" fontId="978" fillId="0" borderId="0" xfId="0" applyFont="1" applyAlignment="1">
      <alignment horizontal="center" vertical="center" wrapText="1"/>
    </xf>
    <xf numFmtId="4" fontId="979" fillId="0" borderId="0" xfId="0" applyNumberFormat="1" applyFont="1" applyAlignment="1">
      <alignment horizontal="center" vertical="center"/>
    </xf>
    <xf numFmtId="164" fontId="980" fillId="0" borderId="0" xfId="0" applyNumberFormat="1" applyFont="1" applyAlignment="1">
      <alignment horizontal="center" vertical="center"/>
    </xf>
    <xf numFmtId="164" fontId="981" fillId="0" borderId="0" xfId="0" applyNumberFormat="1" applyFont="1" applyAlignment="1">
      <alignment horizontal="center" vertical="center"/>
    </xf>
    <xf numFmtId="165" fontId="982" fillId="0" borderId="0" xfId="0" applyNumberFormat="1" applyFont="1" applyAlignment="1">
      <alignment horizontal="center" vertical="center"/>
    </xf>
    <xf numFmtId="164" fontId="983" fillId="0" borderId="0" xfId="0" applyNumberFormat="1" applyFont="1" applyAlignment="1">
      <alignment horizontal="center" vertical="center"/>
    </xf>
    <xf numFmtId="164" fontId="984" fillId="0" borderId="0" xfId="0" applyNumberFormat="1" applyFont="1" applyAlignment="1">
      <alignment horizontal="center" vertical="center" wrapText="1"/>
    </xf>
    <xf numFmtId="4" fontId="985" fillId="0" borderId="0" xfId="0" applyNumberFormat="1" applyFont="1" applyAlignment="1">
      <alignment horizontal="center" vertical="center"/>
    </xf>
    <xf numFmtId="164" fontId="986" fillId="0" borderId="0" xfId="0" applyNumberFormat="1" applyFont="1" applyAlignment="1">
      <alignment horizontal="center" vertical="center"/>
    </xf>
    <xf numFmtId="0" fontId="987" fillId="0" borderId="0" xfId="0" applyFont="1" applyAlignment="1">
      <alignment horizontal="center" vertical="center" wrapText="1"/>
    </xf>
    <xf numFmtId="4" fontId="988" fillId="0" borderId="0" xfId="0" applyNumberFormat="1" applyFont="1" applyAlignment="1">
      <alignment horizontal="center" vertical="center"/>
    </xf>
    <xf numFmtId="164" fontId="989" fillId="0" borderId="0" xfId="0" applyNumberFormat="1" applyFont="1" applyAlignment="1">
      <alignment horizontal="center" vertical="center"/>
    </xf>
    <xf numFmtId="164" fontId="990" fillId="0" borderId="0" xfId="0" applyNumberFormat="1" applyFont="1" applyAlignment="1">
      <alignment horizontal="center" vertical="center"/>
    </xf>
    <xf numFmtId="165" fontId="991" fillId="0" borderId="0" xfId="0" applyNumberFormat="1" applyFont="1" applyAlignment="1">
      <alignment horizontal="center" vertical="center"/>
    </xf>
    <xf numFmtId="164" fontId="992" fillId="0" borderId="0" xfId="0" applyNumberFormat="1" applyFont="1" applyAlignment="1">
      <alignment horizontal="center" vertical="center"/>
    </xf>
    <xf numFmtId="164" fontId="993" fillId="0" borderId="0" xfId="0" applyNumberFormat="1" applyFont="1" applyAlignment="1">
      <alignment horizontal="center" vertical="center" wrapText="1"/>
    </xf>
    <xf numFmtId="4" fontId="994" fillId="0" borderId="0" xfId="0" applyNumberFormat="1" applyFont="1" applyAlignment="1">
      <alignment horizontal="center" vertical="center"/>
    </xf>
    <xf numFmtId="164" fontId="995" fillId="0" borderId="0" xfId="0" applyNumberFormat="1" applyFont="1" applyAlignment="1">
      <alignment horizontal="center" vertical="center"/>
    </xf>
    <xf numFmtId="0" fontId="996" fillId="0" borderId="0" xfId="0" applyFont="1" applyAlignment="1">
      <alignment horizontal="center" vertical="center" wrapText="1"/>
    </xf>
    <xf numFmtId="4" fontId="997" fillId="0" borderId="0" xfId="0" applyNumberFormat="1" applyFont="1" applyAlignment="1">
      <alignment horizontal="center" vertical="center"/>
    </xf>
    <xf numFmtId="164" fontId="998" fillId="0" borderId="0" xfId="0" applyNumberFormat="1" applyFont="1" applyAlignment="1">
      <alignment horizontal="center" vertical="center"/>
    </xf>
    <xf numFmtId="164" fontId="999" fillId="0" borderId="0" xfId="0" applyNumberFormat="1" applyFont="1" applyAlignment="1">
      <alignment horizontal="center" vertical="center"/>
    </xf>
    <xf numFmtId="165" fontId="1000" fillId="0" borderId="0" xfId="0" applyNumberFormat="1" applyFont="1" applyAlignment="1">
      <alignment horizontal="center" vertical="center"/>
    </xf>
    <xf numFmtId="164" fontId="1001" fillId="0" borderId="0" xfId="0" applyNumberFormat="1" applyFont="1" applyAlignment="1">
      <alignment horizontal="center" vertical="center"/>
    </xf>
    <xf numFmtId="164" fontId="1002" fillId="0" borderId="0" xfId="0" applyNumberFormat="1" applyFont="1" applyAlignment="1">
      <alignment horizontal="center" vertical="center" wrapText="1"/>
    </xf>
    <xf numFmtId="4" fontId="1003" fillId="0" borderId="0" xfId="0" applyNumberFormat="1" applyFont="1" applyAlignment="1">
      <alignment horizontal="center" vertical="center"/>
    </xf>
    <xf numFmtId="164" fontId="1004" fillId="0" borderId="0" xfId="0" applyNumberFormat="1" applyFont="1" applyAlignment="1">
      <alignment horizontal="center" vertical="center"/>
    </xf>
    <xf numFmtId="0" fontId="1005" fillId="3" borderId="1" xfId="0" applyFont="1" applyFill="1" applyBorder="1" applyAlignment="1">
      <alignment horizontal="center" vertical="center" wrapText="1"/>
    </xf>
    <xf numFmtId="164" fontId="1005" fillId="3" borderId="1" xfId="0" applyNumberFormat="1" applyFont="1" applyFill="1" applyBorder="1" applyAlignment="1">
      <alignment horizontal="center" vertical="center" wrapText="1"/>
    </xf>
    <xf numFmtId="0" fontId="1006" fillId="0" borderId="0" xfId="0" applyFont="1" applyAlignment="1">
      <alignment horizontal="center" vertical="center" wrapText="1"/>
    </xf>
    <xf numFmtId="4" fontId="1007" fillId="0" borderId="0" xfId="0" applyNumberFormat="1" applyFont="1" applyAlignment="1">
      <alignment horizontal="center" vertical="center"/>
    </xf>
    <xf numFmtId="164" fontId="1008" fillId="0" borderId="0" xfId="0" applyNumberFormat="1" applyFont="1" applyAlignment="1">
      <alignment horizontal="center" vertical="center"/>
    </xf>
    <xf numFmtId="164" fontId="1009" fillId="0" borderId="0" xfId="0" applyNumberFormat="1" applyFont="1" applyAlignment="1">
      <alignment horizontal="center" vertical="center"/>
    </xf>
    <xf numFmtId="165" fontId="1010" fillId="0" borderId="0" xfId="0" applyNumberFormat="1" applyFont="1" applyAlignment="1">
      <alignment horizontal="center" vertical="center"/>
    </xf>
    <xf numFmtId="164" fontId="1011" fillId="0" borderId="0" xfId="0" applyNumberFormat="1" applyFont="1" applyAlignment="1">
      <alignment horizontal="center" vertical="center"/>
    </xf>
    <xf numFmtId="164" fontId="1012" fillId="0" borderId="0" xfId="0" applyNumberFormat="1" applyFont="1" applyAlignment="1">
      <alignment horizontal="center" vertical="center" wrapText="1"/>
    </xf>
    <xf numFmtId="4" fontId="1013" fillId="0" borderId="0" xfId="0" applyNumberFormat="1" applyFont="1" applyAlignment="1">
      <alignment horizontal="center" vertical="center"/>
    </xf>
    <xf numFmtId="164" fontId="1014" fillId="0" borderId="0" xfId="0" applyNumberFormat="1" applyFont="1" applyAlignment="1">
      <alignment horizontal="center" vertical="center"/>
    </xf>
    <xf numFmtId="0" fontId="1015" fillId="0" borderId="0" xfId="0" applyFont="1" applyAlignment="1">
      <alignment horizontal="center" vertical="center" wrapText="1"/>
    </xf>
    <xf numFmtId="4" fontId="1016" fillId="0" borderId="0" xfId="0" applyNumberFormat="1" applyFont="1" applyAlignment="1">
      <alignment horizontal="center" vertical="center"/>
    </xf>
    <xf numFmtId="164" fontId="1017" fillId="0" borderId="0" xfId="0" applyNumberFormat="1" applyFont="1" applyAlignment="1">
      <alignment horizontal="center" vertical="center"/>
    </xf>
    <xf numFmtId="164" fontId="1018" fillId="0" borderId="0" xfId="0" applyNumberFormat="1" applyFont="1" applyAlignment="1">
      <alignment horizontal="center" vertical="center"/>
    </xf>
    <xf numFmtId="165" fontId="1019" fillId="0" borderId="0" xfId="0" applyNumberFormat="1" applyFont="1" applyAlignment="1">
      <alignment horizontal="center" vertical="center"/>
    </xf>
    <xf numFmtId="164" fontId="1020" fillId="0" borderId="0" xfId="0" applyNumberFormat="1" applyFont="1" applyAlignment="1">
      <alignment horizontal="center" vertical="center"/>
    </xf>
    <xf numFmtId="164" fontId="1021" fillId="0" borderId="0" xfId="0" applyNumberFormat="1" applyFont="1" applyAlignment="1">
      <alignment horizontal="center" vertical="center" wrapText="1"/>
    </xf>
    <xf numFmtId="4" fontId="1022" fillId="0" borderId="0" xfId="0" applyNumberFormat="1" applyFont="1" applyAlignment="1">
      <alignment horizontal="center" vertical="center"/>
    </xf>
    <xf numFmtId="164" fontId="1023" fillId="0" borderId="0" xfId="0" applyNumberFormat="1" applyFont="1" applyAlignment="1">
      <alignment horizontal="center" vertical="center"/>
    </xf>
    <xf numFmtId="0" fontId="1024" fillId="0" borderId="0" xfId="0" applyFont="1" applyAlignment="1">
      <alignment horizontal="center" vertical="center" wrapText="1"/>
    </xf>
    <xf numFmtId="4" fontId="1025" fillId="0" borderId="0" xfId="0" applyNumberFormat="1" applyFont="1" applyAlignment="1">
      <alignment horizontal="center" vertical="center"/>
    </xf>
    <xf numFmtId="164" fontId="1026" fillId="0" borderId="0" xfId="0" applyNumberFormat="1" applyFont="1" applyAlignment="1">
      <alignment horizontal="center" vertical="center"/>
    </xf>
    <xf numFmtId="164" fontId="1027" fillId="0" borderId="0" xfId="0" applyNumberFormat="1" applyFont="1" applyAlignment="1">
      <alignment horizontal="center" vertical="center"/>
    </xf>
    <xf numFmtId="165" fontId="1028" fillId="0" borderId="0" xfId="0" applyNumberFormat="1" applyFont="1" applyAlignment="1">
      <alignment horizontal="center" vertical="center"/>
    </xf>
    <xf numFmtId="164" fontId="1029" fillId="0" borderId="0" xfId="0" applyNumberFormat="1" applyFont="1" applyAlignment="1">
      <alignment horizontal="center" vertical="center"/>
    </xf>
    <xf numFmtId="164" fontId="1030" fillId="0" borderId="0" xfId="0" applyNumberFormat="1" applyFont="1" applyAlignment="1">
      <alignment horizontal="center" vertical="center" wrapText="1"/>
    </xf>
    <xf numFmtId="4" fontId="1031" fillId="0" borderId="0" xfId="0" applyNumberFormat="1" applyFont="1" applyAlignment="1">
      <alignment horizontal="center" vertical="center"/>
    </xf>
    <xf numFmtId="164" fontId="1032" fillId="0" borderId="0" xfId="0" applyNumberFormat="1" applyFont="1" applyAlignment="1">
      <alignment horizontal="center" vertical="center"/>
    </xf>
    <xf numFmtId="0" fontId="1033" fillId="3" borderId="1" xfId="0" applyFont="1" applyFill="1" applyBorder="1" applyAlignment="1">
      <alignment horizontal="center" vertical="center" wrapText="1"/>
    </xf>
    <xf numFmtId="164" fontId="1033" fillId="3" borderId="1" xfId="0" applyNumberFormat="1" applyFont="1" applyFill="1" applyBorder="1" applyAlignment="1">
      <alignment horizontal="center" vertical="center" wrapText="1"/>
    </xf>
    <xf numFmtId="0" fontId="1034" fillId="0" borderId="0" xfId="0" applyFont="1" applyAlignment="1">
      <alignment horizontal="center" vertical="center" wrapText="1"/>
    </xf>
    <xf numFmtId="4" fontId="1035" fillId="0" borderId="0" xfId="0" applyNumberFormat="1" applyFont="1" applyAlignment="1">
      <alignment horizontal="center" vertical="center"/>
    </xf>
    <xf numFmtId="164" fontId="1036" fillId="0" borderId="0" xfId="0" applyNumberFormat="1" applyFont="1" applyAlignment="1">
      <alignment horizontal="center" vertical="center"/>
    </xf>
    <xf numFmtId="164" fontId="1037" fillId="0" borderId="0" xfId="0" applyNumberFormat="1" applyFont="1" applyAlignment="1">
      <alignment horizontal="center" vertical="center"/>
    </xf>
    <xf numFmtId="165" fontId="1038" fillId="0" borderId="0" xfId="0" applyNumberFormat="1" applyFont="1" applyAlignment="1">
      <alignment horizontal="center" vertical="center"/>
    </xf>
    <xf numFmtId="164" fontId="1039" fillId="0" borderId="0" xfId="0" applyNumberFormat="1" applyFont="1" applyAlignment="1">
      <alignment horizontal="center" vertical="center"/>
    </xf>
    <xf numFmtId="164" fontId="1040" fillId="0" borderId="0" xfId="0" applyNumberFormat="1" applyFont="1" applyAlignment="1">
      <alignment horizontal="center" vertical="center" wrapText="1"/>
    </xf>
    <xf numFmtId="4" fontId="1041" fillId="0" borderId="0" xfId="0" applyNumberFormat="1" applyFont="1" applyAlignment="1">
      <alignment horizontal="center" vertical="center"/>
    </xf>
    <xf numFmtId="164" fontId="1042" fillId="0" borderId="0" xfId="0" applyNumberFormat="1" applyFont="1" applyAlignment="1">
      <alignment horizontal="center" vertical="center"/>
    </xf>
    <xf numFmtId="0" fontId="1043" fillId="0" borderId="0" xfId="0" applyFont="1" applyAlignment="1">
      <alignment horizontal="center" vertical="center" wrapText="1"/>
    </xf>
    <xf numFmtId="4" fontId="1044" fillId="0" borderId="0" xfId="0" applyNumberFormat="1" applyFont="1" applyAlignment="1">
      <alignment horizontal="center" vertical="center"/>
    </xf>
    <xf numFmtId="164" fontId="1045" fillId="0" borderId="0" xfId="0" applyNumberFormat="1" applyFont="1" applyAlignment="1">
      <alignment horizontal="center" vertical="center"/>
    </xf>
    <xf numFmtId="164" fontId="1046" fillId="0" borderId="0" xfId="0" applyNumberFormat="1" applyFont="1" applyAlignment="1">
      <alignment horizontal="center" vertical="center"/>
    </xf>
    <xf numFmtId="165" fontId="1047" fillId="0" borderId="0" xfId="0" applyNumberFormat="1" applyFont="1" applyAlignment="1">
      <alignment horizontal="center" vertical="center"/>
    </xf>
    <xf numFmtId="164" fontId="1048" fillId="0" borderId="0" xfId="0" applyNumberFormat="1" applyFont="1" applyAlignment="1">
      <alignment horizontal="center" vertical="center"/>
    </xf>
    <xf numFmtId="164" fontId="1049" fillId="0" borderId="0" xfId="0" applyNumberFormat="1" applyFont="1" applyAlignment="1">
      <alignment horizontal="center" vertical="center" wrapText="1"/>
    </xf>
    <xf numFmtId="4" fontId="1050" fillId="0" borderId="0" xfId="0" applyNumberFormat="1" applyFont="1" applyAlignment="1">
      <alignment horizontal="center" vertical="center"/>
    </xf>
    <xf numFmtId="164" fontId="1051" fillId="0" borderId="0" xfId="0" applyNumberFormat="1" applyFont="1" applyAlignment="1">
      <alignment horizontal="center" vertical="center"/>
    </xf>
    <xf numFmtId="0" fontId="1052" fillId="0" borderId="0" xfId="0" applyFont="1" applyAlignment="1">
      <alignment horizontal="center" vertical="center" wrapText="1"/>
    </xf>
    <xf numFmtId="4" fontId="1053" fillId="0" borderId="0" xfId="0" applyNumberFormat="1" applyFont="1" applyAlignment="1">
      <alignment horizontal="center" vertical="center"/>
    </xf>
    <xf numFmtId="164" fontId="1054" fillId="0" borderId="0" xfId="0" applyNumberFormat="1" applyFont="1" applyAlignment="1">
      <alignment horizontal="center" vertical="center"/>
    </xf>
    <xf numFmtId="164" fontId="1055" fillId="0" borderId="0" xfId="0" applyNumberFormat="1" applyFont="1" applyAlignment="1">
      <alignment horizontal="center" vertical="center"/>
    </xf>
    <xf numFmtId="165" fontId="1056" fillId="0" borderId="0" xfId="0" applyNumberFormat="1" applyFont="1" applyAlignment="1">
      <alignment horizontal="center" vertical="center"/>
    </xf>
    <xf numFmtId="164" fontId="1057" fillId="0" borderId="0" xfId="0" applyNumberFormat="1" applyFont="1" applyAlignment="1">
      <alignment horizontal="center" vertical="center"/>
    </xf>
    <xf numFmtId="164" fontId="1058" fillId="0" borderId="0" xfId="0" applyNumberFormat="1" applyFont="1" applyAlignment="1">
      <alignment horizontal="center" vertical="center" wrapText="1"/>
    </xf>
    <xf numFmtId="4" fontId="1059" fillId="0" borderId="0" xfId="0" applyNumberFormat="1" applyFont="1" applyAlignment="1">
      <alignment horizontal="center" vertical="center"/>
    </xf>
    <xf numFmtId="164" fontId="1060" fillId="0" borderId="0" xfId="0" applyNumberFormat="1" applyFont="1" applyAlignment="1">
      <alignment horizontal="center" vertical="center"/>
    </xf>
    <xf numFmtId="0" fontId="1061" fillId="0" borderId="0" xfId="0" applyFont="1" applyAlignment="1">
      <alignment horizontal="center" vertical="center" wrapText="1"/>
    </xf>
    <xf numFmtId="4" fontId="1062" fillId="0" borderId="0" xfId="0" applyNumberFormat="1" applyFont="1" applyAlignment="1">
      <alignment horizontal="center" vertical="center"/>
    </xf>
    <xf numFmtId="164" fontId="1063" fillId="0" borderId="0" xfId="0" applyNumberFormat="1" applyFont="1" applyAlignment="1">
      <alignment horizontal="center" vertical="center"/>
    </xf>
    <xf numFmtId="164" fontId="1064" fillId="0" borderId="0" xfId="0" applyNumberFormat="1" applyFont="1" applyAlignment="1">
      <alignment horizontal="center" vertical="center"/>
    </xf>
    <xf numFmtId="165" fontId="1065" fillId="0" borderId="0" xfId="0" applyNumberFormat="1" applyFont="1" applyAlignment="1">
      <alignment horizontal="center" vertical="center"/>
    </xf>
    <xf numFmtId="164" fontId="1066" fillId="0" borderId="0" xfId="0" applyNumberFormat="1" applyFont="1" applyAlignment="1">
      <alignment horizontal="center" vertical="center"/>
    </xf>
    <xf numFmtId="164" fontId="1067" fillId="0" borderId="0" xfId="0" applyNumberFormat="1" applyFont="1" applyAlignment="1">
      <alignment horizontal="center" vertical="center" wrapText="1"/>
    </xf>
    <xf numFmtId="4" fontId="1068" fillId="0" borderId="0" xfId="0" applyNumberFormat="1" applyFont="1" applyAlignment="1">
      <alignment horizontal="center" vertical="center"/>
    </xf>
    <xf numFmtId="164" fontId="1069" fillId="0" borderId="0" xfId="0" applyNumberFormat="1" applyFont="1" applyAlignment="1">
      <alignment horizontal="center" vertical="center"/>
    </xf>
    <xf numFmtId="0" fontId="1070" fillId="0" borderId="0" xfId="0" applyFont="1" applyAlignment="1">
      <alignment horizontal="center" vertical="center" wrapText="1"/>
    </xf>
    <xf numFmtId="4" fontId="1071" fillId="0" borderId="0" xfId="0" applyNumberFormat="1" applyFont="1" applyAlignment="1">
      <alignment horizontal="center" vertical="center"/>
    </xf>
    <xf numFmtId="164" fontId="1072" fillId="0" borderId="0" xfId="0" applyNumberFormat="1" applyFont="1" applyAlignment="1">
      <alignment horizontal="center" vertical="center"/>
    </xf>
    <xf numFmtId="164" fontId="1073" fillId="0" borderId="0" xfId="0" applyNumberFormat="1" applyFont="1" applyAlignment="1">
      <alignment horizontal="center" vertical="center"/>
    </xf>
    <xf numFmtId="165" fontId="1074" fillId="0" borderId="0" xfId="0" applyNumberFormat="1" applyFont="1" applyAlignment="1">
      <alignment horizontal="center" vertical="center"/>
    </xf>
    <xf numFmtId="164" fontId="1075" fillId="0" borderId="0" xfId="0" applyNumberFormat="1" applyFont="1" applyAlignment="1">
      <alignment horizontal="center" vertical="center"/>
    </xf>
    <xf numFmtId="164" fontId="1076" fillId="0" borderId="0" xfId="0" applyNumberFormat="1" applyFont="1" applyAlignment="1">
      <alignment horizontal="center" vertical="center" wrapText="1"/>
    </xf>
    <xf numFmtId="4" fontId="1077" fillId="0" borderId="0" xfId="0" applyNumberFormat="1" applyFont="1" applyAlignment="1">
      <alignment horizontal="center" vertical="center"/>
    </xf>
    <xf numFmtId="164" fontId="1078" fillId="0" borderId="0" xfId="0" applyNumberFormat="1" applyFont="1" applyAlignment="1">
      <alignment horizontal="center" vertical="center"/>
    </xf>
    <xf numFmtId="0" fontId="1079" fillId="3" borderId="1" xfId="0" applyFont="1" applyFill="1" applyBorder="1" applyAlignment="1">
      <alignment horizontal="center" vertical="center" wrapText="1"/>
    </xf>
    <xf numFmtId="164" fontId="1079" fillId="3" borderId="1" xfId="0" applyNumberFormat="1" applyFont="1" applyFill="1" applyBorder="1" applyAlignment="1">
      <alignment horizontal="center" vertical="center" wrapText="1"/>
    </xf>
    <xf numFmtId="0" fontId="1080" fillId="0" borderId="0" xfId="0" applyFont="1" applyAlignment="1">
      <alignment horizontal="center" vertical="center" wrapText="1"/>
    </xf>
    <xf numFmtId="4" fontId="1081" fillId="0" borderId="0" xfId="0" applyNumberFormat="1" applyFont="1" applyAlignment="1">
      <alignment horizontal="center" vertical="center"/>
    </xf>
    <xf numFmtId="164" fontId="1082" fillId="0" borderId="0" xfId="0" applyNumberFormat="1" applyFont="1" applyAlignment="1">
      <alignment horizontal="center" vertical="center"/>
    </xf>
    <xf numFmtId="164" fontId="1083" fillId="0" borderId="0" xfId="0" applyNumberFormat="1" applyFont="1" applyAlignment="1">
      <alignment horizontal="center" vertical="center"/>
    </xf>
    <xf numFmtId="165" fontId="1084" fillId="0" borderId="0" xfId="0" applyNumberFormat="1" applyFont="1" applyAlignment="1">
      <alignment horizontal="center" vertical="center"/>
    </xf>
    <xf numFmtId="164" fontId="1085" fillId="0" borderId="0" xfId="0" applyNumberFormat="1" applyFont="1" applyAlignment="1">
      <alignment horizontal="center" vertical="center"/>
    </xf>
    <xf numFmtId="164" fontId="1086" fillId="0" borderId="0" xfId="0" applyNumberFormat="1" applyFont="1" applyAlignment="1">
      <alignment horizontal="center" vertical="center" wrapText="1"/>
    </xf>
    <xf numFmtId="4" fontId="1087" fillId="0" borderId="0" xfId="0" applyNumberFormat="1" applyFont="1" applyAlignment="1">
      <alignment horizontal="center" vertical="center"/>
    </xf>
    <xf numFmtId="164" fontId="1088" fillId="0" borderId="0" xfId="0" applyNumberFormat="1" applyFont="1" applyAlignment="1">
      <alignment horizontal="center" vertical="center"/>
    </xf>
    <xf numFmtId="0" fontId="1089" fillId="0" borderId="0" xfId="0" applyFont="1" applyAlignment="1">
      <alignment horizontal="center" vertical="center" wrapText="1"/>
    </xf>
    <xf numFmtId="4" fontId="1090" fillId="0" borderId="0" xfId="0" applyNumberFormat="1" applyFont="1" applyAlignment="1">
      <alignment horizontal="center" vertical="center"/>
    </xf>
    <xf numFmtId="164" fontId="1091" fillId="0" borderId="0" xfId="0" applyNumberFormat="1" applyFont="1" applyAlignment="1">
      <alignment horizontal="center" vertical="center"/>
    </xf>
    <xf numFmtId="164" fontId="1092" fillId="0" borderId="0" xfId="0" applyNumberFormat="1" applyFont="1" applyAlignment="1">
      <alignment horizontal="center" vertical="center"/>
    </xf>
    <xf numFmtId="165" fontId="1093" fillId="0" borderId="0" xfId="0" applyNumberFormat="1" applyFont="1" applyAlignment="1">
      <alignment horizontal="center" vertical="center"/>
    </xf>
    <xf numFmtId="164" fontId="1094" fillId="0" borderId="0" xfId="0" applyNumberFormat="1" applyFont="1" applyAlignment="1">
      <alignment horizontal="center" vertical="center"/>
    </xf>
    <xf numFmtId="164" fontId="1095" fillId="0" borderId="0" xfId="0" applyNumberFormat="1" applyFont="1" applyAlignment="1">
      <alignment horizontal="center" vertical="center" wrapText="1"/>
    </xf>
    <xf numFmtId="4" fontId="1096" fillId="0" borderId="0" xfId="0" applyNumberFormat="1" applyFont="1" applyAlignment="1">
      <alignment horizontal="center" vertical="center"/>
    </xf>
    <xf numFmtId="164" fontId="1097" fillId="0" borderId="0" xfId="0" applyNumberFormat="1" applyFont="1" applyAlignment="1">
      <alignment horizontal="center" vertical="center"/>
    </xf>
    <xf numFmtId="0" fontId="1098" fillId="0" borderId="0" xfId="0" applyFont="1" applyAlignment="1">
      <alignment horizontal="center" vertical="center" wrapText="1"/>
    </xf>
    <xf numFmtId="4" fontId="1099" fillId="0" borderId="0" xfId="0" applyNumberFormat="1" applyFont="1" applyAlignment="1">
      <alignment horizontal="center" vertical="center"/>
    </xf>
    <xf numFmtId="164" fontId="1100" fillId="0" borderId="0" xfId="0" applyNumberFormat="1" applyFont="1" applyAlignment="1">
      <alignment horizontal="center" vertical="center"/>
    </xf>
    <xf numFmtId="164" fontId="1101" fillId="0" borderId="0" xfId="0" applyNumberFormat="1" applyFont="1" applyAlignment="1">
      <alignment horizontal="center" vertical="center"/>
    </xf>
    <xf numFmtId="165" fontId="1102" fillId="0" borderId="0" xfId="0" applyNumberFormat="1" applyFont="1" applyAlignment="1">
      <alignment horizontal="center" vertical="center"/>
    </xf>
    <xf numFmtId="164" fontId="1103" fillId="0" borderId="0" xfId="0" applyNumberFormat="1" applyFont="1" applyAlignment="1">
      <alignment horizontal="center" vertical="center"/>
    </xf>
    <xf numFmtId="164" fontId="1104" fillId="0" borderId="0" xfId="0" applyNumberFormat="1" applyFont="1" applyAlignment="1">
      <alignment horizontal="center" vertical="center" wrapText="1"/>
    </xf>
    <xf numFmtId="4" fontId="1105" fillId="0" borderId="0" xfId="0" applyNumberFormat="1" applyFont="1" applyAlignment="1">
      <alignment horizontal="center" vertical="center"/>
    </xf>
    <xf numFmtId="164" fontId="1106" fillId="0" borderId="0" xfId="0" applyNumberFormat="1" applyFont="1" applyAlignment="1">
      <alignment horizontal="center" vertical="center"/>
    </xf>
    <xf numFmtId="0" fontId="1107" fillId="0" borderId="0" xfId="0" applyFont="1" applyAlignment="1">
      <alignment horizontal="center" vertical="center" wrapText="1"/>
    </xf>
    <xf numFmtId="4" fontId="1108" fillId="0" borderId="0" xfId="0" applyNumberFormat="1" applyFont="1" applyAlignment="1">
      <alignment horizontal="center" vertical="center"/>
    </xf>
    <xf numFmtId="164" fontId="1109" fillId="0" borderId="0" xfId="0" applyNumberFormat="1" applyFont="1" applyAlignment="1">
      <alignment horizontal="center" vertical="center"/>
    </xf>
    <xf numFmtId="164" fontId="1110" fillId="0" borderId="0" xfId="0" applyNumberFormat="1" applyFont="1" applyAlignment="1">
      <alignment horizontal="center" vertical="center"/>
    </xf>
    <xf numFmtId="165" fontId="1111" fillId="0" borderId="0" xfId="0" applyNumberFormat="1" applyFont="1" applyAlignment="1">
      <alignment horizontal="center" vertical="center"/>
    </xf>
    <xf numFmtId="164" fontId="1112" fillId="0" borderId="0" xfId="0" applyNumberFormat="1" applyFont="1" applyAlignment="1">
      <alignment horizontal="center" vertical="center"/>
    </xf>
    <xf numFmtId="164" fontId="1113" fillId="0" borderId="0" xfId="0" applyNumberFormat="1" applyFont="1" applyAlignment="1">
      <alignment horizontal="center" vertical="center" wrapText="1"/>
    </xf>
    <xf numFmtId="4" fontId="1114" fillId="0" borderId="0" xfId="0" applyNumberFormat="1" applyFont="1" applyAlignment="1">
      <alignment horizontal="center" vertical="center"/>
    </xf>
    <xf numFmtId="164" fontId="1115" fillId="0" borderId="0" xfId="0" applyNumberFormat="1" applyFont="1" applyAlignment="1">
      <alignment horizontal="center" vertical="center"/>
    </xf>
    <xf numFmtId="0" fontId="1116" fillId="0" borderId="0" xfId="0" applyFont="1" applyAlignment="1">
      <alignment horizontal="center" vertical="center" wrapText="1"/>
    </xf>
    <xf numFmtId="4" fontId="1117" fillId="0" borderId="0" xfId="0" applyNumberFormat="1" applyFont="1" applyAlignment="1">
      <alignment horizontal="center" vertical="center"/>
    </xf>
    <xf numFmtId="164" fontId="1118" fillId="0" borderId="0" xfId="0" applyNumberFormat="1" applyFont="1" applyAlignment="1">
      <alignment horizontal="center" vertical="center"/>
    </xf>
    <xf numFmtId="164" fontId="1119" fillId="0" borderId="0" xfId="0" applyNumberFormat="1" applyFont="1" applyAlignment="1">
      <alignment horizontal="center" vertical="center"/>
    </xf>
    <xf numFmtId="165" fontId="1120" fillId="0" borderId="0" xfId="0" applyNumberFormat="1" applyFont="1" applyAlignment="1">
      <alignment horizontal="center" vertical="center"/>
    </xf>
    <xf numFmtId="164" fontId="1121" fillId="0" borderId="0" xfId="0" applyNumberFormat="1" applyFont="1" applyAlignment="1">
      <alignment horizontal="center" vertical="center"/>
    </xf>
    <xf numFmtId="164" fontId="1122" fillId="0" borderId="0" xfId="0" applyNumberFormat="1" applyFont="1" applyAlignment="1">
      <alignment horizontal="center" vertical="center" wrapText="1"/>
    </xf>
    <xf numFmtId="4" fontId="1123" fillId="0" borderId="0" xfId="0" applyNumberFormat="1" applyFont="1" applyAlignment="1">
      <alignment horizontal="center" vertical="center"/>
    </xf>
    <xf numFmtId="164" fontId="1124" fillId="0" borderId="0" xfId="0" applyNumberFormat="1" applyFont="1" applyAlignment="1">
      <alignment horizontal="center" vertical="center"/>
    </xf>
    <xf numFmtId="0" fontId="1125" fillId="0" borderId="0" xfId="0" applyFont="1" applyAlignment="1">
      <alignment horizontal="center" vertical="center" wrapText="1"/>
    </xf>
    <xf numFmtId="4" fontId="1126" fillId="0" borderId="0" xfId="0" applyNumberFormat="1" applyFont="1" applyAlignment="1">
      <alignment horizontal="center" vertical="center"/>
    </xf>
    <xf numFmtId="164" fontId="1127" fillId="0" borderId="0" xfId="0" applyNumberFormat="1" applyFont="1" applyAlignment="1">
      <alignment horizontal="center" vertical="center"/>
    </xf>
    <xf numFmtId="164" fontId="1128" fillId="0" borderId="0" xfId="0" applyNumberFormat="1" applyFont="1" applyAlignment="1">
      <alignment horizontal="center" vertical="center"/>
    </xf>
    <xf numFmtId="165" fontId="1129" fillId="0" borderId="0" xfId="0" applyNumberFormat="1" applyFont="1" applyAlignment="1">
      <alignment horizontal="center" vertical="center"/>
    </xf>
    <xf numFmtId="164" fontId="1130" fillId="0" borderId="0" xfId="0" applyNumberFormat="1" applyFont="1" applyAlignment="1">
      <alignment horizontal="center" vertical="center"/>
    </xf>
    <xf numFmtId="164" fontId="1131" fillId="0" borderId="0" xfId="0" applyNumberFormat="1" applyFont="1" applyAlignment="1">
      <alignment horizontal="center" vertical="center" wrapText="1"/>
    </xf>
    <xf numFmtId="4" fontId="1132" fillId="0" borderId="0" xfId="0" applyNumberFormat="1" applyFont="1" applyAlignment="1">
      <alignment horizontal="center" vertical="center"/>
    </xf>
    <xf numFmtId="164" fontId="1133" fillId="0" borderId="0" xfId="0" applyNumberFormat="1" applyFont="1" applyAlignment="1">
      <alignment horizontal="center" vertical="center"/>
    </xf>
    <xf numFmtId="0" fontId="1134" fillId="0" borderId="0" xfId="0" applyFont="1" applyAlignment="1">
      <alignment horizontal="center" vertical="center" wrapText="1"/>
    </xf>
    <xf numFmtId="4" fontId="1135" fillId="0" borderId="0" xfId="0" applyNumberFormat="1" applyFont="1" applyAlignment="1">
      <alignment horizontal="center" vertical="center"/>
    </xf>
    <xf numFmtId="164" fontId="1136" fillId="0" borderId="0" xfId="0" applyNumberFormat="1" applyFont="1" applyAlignment="1">
      <alignment horizontal="center" vertical="center"/>
    </xf>
    <xf numFmtId="164" fontId="1137" fillId="0" borderId="0" xfId="0" applyNumberFormat="1" applyFont="1" applyAlignment="1">
      <alignment horizontal="center" vertical="center"/>
    </xf>
    <xf numFmtId="165" fontId="1138" fillId="0" borderId="0" xfId="0" applyNumberFormat="1" applyFont="1" applyAlignment="1">
      <alignment horizontal="center" vertical="center"/>
    </xf>
    <xf numFmtId="164" fontId="1139" fillId="0" borderId="0" xfId="0" applyNumberFormat="1" applyFont="1" applyAlignment="1">
      <alignment horizontal="center" vertical="center"/>
    </xf>
    <xf numFmtId="164" fontId="1140" fillId="0" borderId="0" xfId="0" applyNumberFormat="1" applyFont="1" applyAlignment="1">
      <alignment horizontal="center" vertical="center" wrapText="1"/>
    </xf>
    <xf numFmtId="4" fontId="1141" fillId="0" borderId="0" xfId="0" applyNumberFormat="1" applyFont="1" applyAlignment="1">
      <alignment horizontal="center" vertical="center"/>
    </xf>
    <xf numFmtId="164" fontId="1142" fillId="0" borderId="0" xfId="0" applyNumberFormat="1" applyFont="1" applyAlignment="1">
      <alignment horizontal="center" vertical="center"/>
    </xf>
    <xf numFmtId="0" fontId="1143" fillId="0" borderId="0" xfId="0" applyFont="1" applyAlignment="1">
      <alignment horizontal="center" vertical="center" wrapText="1"/>
    </xf>
    <xf numFmtId="4" fontId="1144" fillId="0" borderId="0" xfId="0" applyNumberFormat="1" applyFont="1" applyAlignment="1">
      <alignment horizontal="center" vertical="center"/>
    </xf>
    <xf numFmtId="164" fontId="1145" fillId="0" borderId="0" xfId="0" applyNumberFormat="1" applyFont="1" applyAlignment="1">
      <alignment horizontal="center" vertical="center"/>
    </xf>
    <xf numFmtId="164" fontId="1146" fillId="0" borderId="0" xfId="0" applyNumberFormat="1" applyFont="1" applyAlignment="1">
      <alignment horizontal="center" vertical="center"/>
    </xf>
    <xf numFmtId="165" fontId="1147" fillId="0" borderId="0" xfId="0" applyNumberFormat="1" applyFont="1" applyAlignment="1">
      <alignment horizontal="center" vertical="center"/>
    </xf>
    <xf numFmtId="164" fontId="1148" fillId="0" borderId="0" xfId="0" applyNumberFormat="1" applyFont="1" applyAlignment="1">
      <alignment horizontal="center" vertical="center"/>
    </xf>
    <xf numFmtId="164" fontId="1149" fillId="0" borderId="0" xfId="0" applyNumberFormat="1" applyFont="1" applyAlignment="1">
      <alignment horizontal="center" vertical="center" wrapText="1"/>
    </xf>
    <xf numFmtId="4" fontId="1150" fillId="0" borderId="0" xfId="0" applyNumberFormat="1" applyFont="1" applyAlignment="1">
      <alignment horizontal="center" vertical="center"/>
    </xf>
    <xf numFmtId="164" fontId="1151" fillId="0" borderId="0" xfId="0" applyNumberFormat="1" applyFont="1" applyAlignment="1">
      <alignment horizontal="center" vertical="center"/>
    </xf>
    <xf numFmtId="0" fontId="1152" fillId="0" borderId="0" xfId="0" applyFont="1" applyAlignment="1">
      <alignment horizontal="center" vertical="center" wrapText="1"/>
    </xf>
    <xf numFmtId="4" fontId="1153" fillId="0" borderId="0" xfId="0" applyNumberFormat="1" applyFont="1" applyAlignment="1">
      <alignment horizontal="center" vertical="center"/>
    </xf>
    <xf numFmtId="164" fontId="1154" fillId="0" borderId="0" xfId="0" applyNumberFormat="1" applyFont="1" applyAlignment="1">
      <alignment horizontal="center" vertical="center"/>
    </xf>
    <xf numFmtId="164" fontId="1155" fillId="0" borderId="0" xfId="0" applyNumberFormat="1" applyFont="1" applyAlignment="1">
      <alignment horizontal="center" vertical="center"/>
    </xf>
    <xf numFmtId="165" fontId="1156" fillId="0" borderId="0" xfId="0" applyNumberFormat="1" applyFont="1" applyAlignment="1">
      <alignment horizontal="center" vertical="center"/>
    </xf>
    <xf numFmtId="164" fontId="1157" fillId="0" borderId="0" xfId="0" applyNumberFormat="1" applyFont="1" applyAlignment="1">
      <alignment horizontal="center" vertical="center"/>
    </xf>
    <xf numFmtId="164" fontId="1158" fillId="0" borderId="0" xfId="0" applyNumberFormat="1" applyFont="1" applyAlignment="1">
      <alignment horizontal="center" vertical="center" wrapText="1"/>
    </xf>
    <xf numFmtId="4" fontId="1159" fillId="0" borderId="0" xfId="0" applyNumberFormat="1" applyFont="1" applyAlignment="1">
      <alignment horizontal="center" vertical="center"/>
    </xf>
    <xf numFmtId="164" fontId="1160" fillId="0" borderId="0" xfId="0" applyNumberFormat="1" applyFont="1" applyAlignment="1">
      <alignment horizontal="center" vertical="center"/>
    </xf>
    <xf numFmtId="0" fontId="1161" fillId="0" borderId="0" xfId="0" applyFont="1" applyAlignment="1">
      <alignment horizontal="center" vertical="center" wrapText="1"/>
    </xf>
    <xf numFmtId="4" fontId="1162" fillId="0" borderId="0" xfId="0" applyNumberFormat="1" applyFont="1" applyAlignment="1">
      <alignment horizontal="center" vertical="center"/>
    </xf>
    <xf numFmtId="164" fontId="1163" fillId="0" borderId="0" xfId="0" applyNumberFormat="1" applyFont="1" applyAlignment="1">
      <alignment horizontal="center" vertical="center"/>
    </xf>
    <xf numFmtId="164" fontId="1164" fillId="0" borderId="0" xfId="0" applyNumberFormat="1" applyFont="1" applyAlignment="1">
      <alignment horizontal="center" vertical="center"/>
    </xf>
    <xf numFmtId="165" fontId="1165" fillId="0" borderId="0" xfId="0" applyNumberFormat="1" applyFont="1" applyAlignment="1">
      <alignment horizontal="center" vertical="center"/>
    </xf>
    <xf numFmtId="164" fontId="1166" fillId="0" borderId="0" xfId="0" applyNumberFormat="1" applyFont="1" applyAlignment="1">
      <alignment horizontal="center" vertical="center"/>
    </xf>
    <xf numFmtId="164" fontId="1167" fillId="0" borderId="0" xfId="0" applyNumberFormat="1" applyFont="1" applyAlignment="1">
      <alignment horizontal="center" vertical="center" wrapText="1"/>
    </xf>
    <xf numFmtId="4" fontId="1168" fillId="0" borderId="0" xfId="0" applyNumberFormat="1" applyFont="1" applyAlignment="1">
      <alignment horizontal="center" vertical="center"/>
    </xf>
    <xf numFmtId="164" fontId="1169" fillId="0" borderId="0" xfId="0" applyNumberFormat="1" applyFont="1" applyAlignment="1">
      <alignment horizontal="center" vertical="center"/>
    </xf>
    <xf numFmtId="0" fontId="1170" fillId="0" borderId="0" xfId="0" applyFont="1" applyAlignment="1">
      <alignment horizontal="center" vertical="center" wrapText="1"/>
    </xf>
    <xf numFmtId="4" fontId="1171" fillId="0" borderId="0" xfId="0" applyNumberFormat="1" applyFont="1" applyAlignment="1">
      <alignment horizontal="center" vertical="center"/>
    </xf>
    <xf numFmtId="164" fontId="1172" fillId="0" borderId="0" xfId="0" applyNumberFormat="1" applyFont="1" applyAlignment="1">
      <alignment horizontal="center" vertical="center"/>
    </xf>
    <xf numFmtId="164" fontId="1173" fillId="0" borderId="0" xfId="0" applyNumberFormat="1" applyFont="1" applyAlignment="1">
      <alignment horizontal="center" vertical="center"/>
    </xf>
    <xf numFmtId="165" fontId="1174" fillId="0" borderId="0" xfId="0" applyNumberFormat="1" applyFont="1" applyAlignment="1">
      <alignment horizontal="center" vertical="center"/>
    </xf>
    <xf numFmtId="164" fontId="1175" fillId="0" borderId="0" xfId="0" applyNumberFormat="1" applyFont="1" applyAlignment="1">
      <alignment horizontal="center" vertical="center"/>
    </xf>
    <xf numFmtId="164" fontId="1176" fillId="0" borderId="0" xfId="0" applyNumberFormat="1" applyFont="1" applyAlignment="1">
      <alignment horizontal="center" vertical="center" wrapText="1"/>
    </xf>
    <xf numFmtId="4" fontId="1177" fillId="0" borderId="0" xfId="0" applyNumberFormat="1" applyFont="1" applyAlignment="1">
      <alignment horizontal="center" vertical="center"/>
    </xf>
    <xf numFmtId="164" fontId="1178" fillId="0" borderId="0" xfId="0" applyNumberFormat="1" applyFont="1" applyAlignment="1">
      <alignment horizontal="center" vertical="center"/>
    </xf>
    <xf numFmtId="0" fontId="1179" fillId="0" borderId="0" xfId="0" applyFont="1" applyAlignment="1">
      <alignment horizontal="center" vertical="center" wrapText="1"/>
    </xf>
    <xf numFmtId="4" fontId="1180" fillId="0" borderId="0" xfId="0" applyNumberFormat="1" applyFont="1" applyAlignment="1">
      <alignment horizontal="center" vertical="center"/>
    </xf>
    <xf numFmtId="164" fontId="1181" fillId="0" borderId="0" xfId="0" applyNumberFormat="1" applyFont="1" applyAlignment="1">
      <alignment horizontal="center" vertical="center"/>
    </xf>
    <xf numFmtId="164" fontId="1182" fillId="0" borderId="0" xfId="0" applyNumberFormat="1" applyFont="1" applyAlignment="1">
      <alignment horizontal="center" vertical="center"/>
    </xf>
    <xf numFmtId="165" fontId="1183" fillId="0" borderId="0" xfId="0" applyNumberFormat="1" applyFont="1" applyAlignment="1">
      <alignment horizontal="center" vertical="center"/>
    </xf>
    <xf numFmtId="164" fontId="1184" fillId="0" borderId="0" xfId="0" applyNumberFormat="1" applyFont="1" applyAlignment="1">
      <alignment horizontal="center" vertical="center"/>
    </xf>
    <xf numFmtId="164" fontId="1185" fillId="0" borderId="0" xfId="0" applyNumberFormat="1" applyFont="1" applyAlignment="1">
      <alignment horizontal="center" vertical="center" wrapText="1"/>
    </xf>
    <xf numFmtId="4" fontId="1186" fillId="0" borderId="0" xfId="0" applyNumberFormat="1" applyFont="1" applyAlignment="1">
      <alignment horizontal="center" vertical="center"/>
    </xf>
    <xf numFmtId="164" fontId="1187" fillId="0" borderId="0" xfId="0" applyNumberFormat="1" applyFont="1" applyAlignment="1">
      <alignment horizontal="center" vertical="center"/>
    </xf>
    <xf numFmtId="0" fontId="1188" fillId="0" borderId="0" xfId="0" applyFont="1" applyAlignment="1">
      <alignment horizontal="center" vertical="center" wrapText="1"/>
    </xf>
    <xf numFmtId="4" fontId="1189" fillId="0" borderId="0" xfId="0" applyNumberFormat="1" applyFont="1" applyAlignment="1">
      <alignment horizontal="center" vertical="center"/>
    </xf>
    <xf numFmtId="164" fontId="1190" fillId="0" borderId="0" xfId="0" applyNumberFormat="1" applyFont="1" applyAlignment="1">
      <alignment horizontal="center" vertical="center"/>
    </xf>
    <xf numFmtId="164" fontId="1191" fillId="0" borderId="0" xfId="0" applyNumberFormat="1" applyFont="1" applyAlignment="1">
      <alignment horizontal="center" vertical="center"/>
    </xf>
    <xf numFmtId="165" fontId="1192" fillId="0" borderId="0" xfId="0" applyNumberFormat="1" applyFont="1" applyAlignment="1">
      <alignment horizontal="center" vertical="center"/>
    </xf>
    <xf numFmtId="164" fontId="1193" fillId="0" borderId="0" xfId="0" applyNumberFormat="1" applyFont="1" applyAlignment="1">
      <alignment horizontal="center" vertical="center"/>
    </xf>
    <xf numFmtId="164" fontId="1194" fillId="0" borderId="0" xfId="0" applyNumberFormat="1" applyFont="1" applyAlignment="1">
      <alignment horizontal="center" vertical="center" wrapText="1"/>
    </xf>
    <xf numFmtId="4" fontId="1195" fillId="0" borderId="0" xfId="0" applyNumberFormat="1" applyFont="1" applyAlignment="1">
      <alignment horizontal="center" vertical="center"/>
    </xf>
    <xf numFmtId="164" fontId="1196" fillId="0" borderId="0" xfId="0" applyNumberFormat="1" applyFont="1" applyAlignment="1">
      <alignment horizontal="center" vertical="center"/>
    </xf>
    <xf numFmtId="0" fontId="1197" fillId="0" borderId="0" xfId="0" applyFont="1" applyAlignment="1">
      <alignment horizontal="center" vertical="center" wrapText="1"/>
    </xf>
    <xf numFmtId="4" fontId="1198" fillId="0" borderId="0" xfId="0" applyNumberFormat="1" applyFont="1" applyAlignment="1">
      <alignment horizontal="center" vertical="center"/>
    </xf>
    <xf numFmtId="164" fontId="1199" fillId="0" borderId="0" xfId="0" applyNumberFormat="1" applyFont="1" applyAlignment="1">
      <alignment horizontal="center" vertical="center"/>
    </xf>
    <xf numFmtId="164" fontId="1200" fillId="0" borderId="0" xfId="0" applyNumberFormat="1" applyFont="1" applyAlignment="1">
      <alignment horizontal="center" vertical="center"/>
    </xf>
    <xf numFmtId="165" fontId="1201" fillId="0" borderId="0" xfId="0" applyNumberFormat="1" applyFont="1" applyAlignment="1">
      <alignment horizontal="center" vertical="center"/>
    </xf>
    <xf numFmtId="164" fontId="1202" fillId="0" borderId="0" xfId="0" applyNumberFormat="1" applyFont="1" applyAlignment="1">
      <alignment horizontal="center" vertical="center"/>
    </xf>
    <xf numFmtId="164" fontId="1203" fillId="0" borderId="0" xfId="0" applyNumberFormat="1" applyFont="1" applyAlignment="1">
      <alignment horizontal="center" vertical="center" wrapText="1"/>
    </xf>
    <xf numFmtId="4" fontId="1204" fillId="0" borderId="0" xfId="0" applyNumberFormat="1" applyFont="1" applyAlignment="1">
      <alignment horizontal="center" vertical="center"/>
    </xf>
    <xf numFmtId="164" fontId="1205" fillId="0" borderId="0" xfId="0" applyNumberFormat="1" applyFont="1" applyAlignment="1">
      <alignment horizontal="center" vertical="center"/>
    </xf>
    <xf numFmtId="0" fontId="1206" fillId="0" borderId="0" xfId="0" applyFont="1" applyAlignment="1">
      <alignment horizontal="center" vertical="center" wrapText="1"/>
    </xf>
    <xf numFmtId="4" fontId="1207" fillId="0" borderId="0" xfId="0" applyNumberFormat="1" applyFont="1" applyAlignment="1">
      <alignment horizontal="center" vertical="center"/>
    </xf>
    <xf numFmtId="164" fontId="1208" fillId="0" borderId="0" xfId="0" applyNumberFormat="1" applyFont="1" applyAlignment="1">
      <alignment horizontal="center" vertical="center"/>
    </xf>
    <xf numFmtId="164" fontId="1209" fillId="0" borderId="0" xfId="0" applyNumberFormat="1" applyFont="1" applyAlignment="1">
      <alignment horizontal="center" vertical="center"/>
    </xf>
    <xf numFmtId="165" fontId="1210" fillId="0" borderId="0" xfId="0" applyNumberFormat="1" applyFont="1" applyAlignment="1">
      <alignment horizontal="center" vertical="center"/>
    </xf>
    <xf numFmtId="164" fontId="1211" fillId="0" borderId="0" xfId="0" applyNumberFormat="1" applyFont="1" applyAlignment="1">
      <alignment horizontal="center" vertical="center"/>
    </xf>
    <xf numFmtId="164" fontId="1212" fillId="0" borderId="0" xfId="0" applyNumberFormat="1" applyFont="1" applyAlignment="1">
      <alignment horizontal="center" vertical="center" wrapText="1"/>
    </xf>
    <xf numFmtId="4" fontId="1213" fillId="0" borderId="0" xfId="0" applyNumberFormat="1" applyFont="1" applyAlignment="1">
      <alignment horizontal="center" vertical="center"/>
    </xf>
    <xf numFmtId="164" fontId="1214" fillId="0" borderId="0" xfId="0" applyNumberFormat="1" applyFont="1" applyAlignment="1">
      <alignment horizontal="center" vertical="center"/>
    </xf>
    <xf numFmtId="0" fontId="1215" fillId="3" borderId="1" xfId="0" applyFont="1" applyFill="1" applyBorder="1" applyAlignment="1">
      <alignment horizontal="center" vertical="center" wrapText="1"/>
    </xf>
    <xf numFmtId="164" fontId="1215" fillId="3" borderId="1" xfId="0" applyNumberFormat="1" applyFont="1" applyFill="1" applyBorder="1" applyAlignment="1">
      <alignment horizontal="center" vertical="center" wrapText="1"/>
    </xf>
    <xf numFmtId="0" fontId="1216" fillId="0" borderId="0" xfId="0" applyFont="1" applyAlignment="1">
      <alignment horizontal="center" vertical="center" wrapText="1"/>
    </xf>
    <xf numFmtId="4" fontId="1217" fillId="0" borderId="0" xfId="0" applyNumberFormat="1" applyFont="1" applyAlignment="1">
      <alignment horizontal="center" vertical="center"/>
    </xf>
    <xf numFmtId="164" fontId="1218" fillId="0" borderId="0" xfId="0" applyNumberFormat="1" applyFont="1" applyAlignment="1">
      <alignment horizontal="center" vertical="center"/>
    </xf>
    <xf numFmtId="164" fontId="1219" fillId="0" borderId="0" xfId="0" applyNumberFormat="1" applyFont="1" applyAlignment="1">
      <alignment horizontal="center" vertical="center"/>
    </xf>
    <xf numFmtId="165" fontId="1220" fillId="0" borderId="0" xfId="0" applyNumberFormat="1" applyFont="1" applyAlignment="1">
      <alignment horizontal="center" vertical="center"/>
    </xf>
    <xf numFmtId="164" fontId="1221" fillId="0" borderId="0" xfId="0" applyNumberFormat="1" applyFont="1" applyAlignment="1">
      <alignment horizontal="center" vertical="center"/>
    </xf>
    <xf numFmtId="164" fontId="1222" fillId="0" borderId="0" xfId="0" applyNumberFormat="1" applyFont="1" applyAlignment="1">
      <alignment horizontal="center" vertical="center" wrapText="1"/>
    </xf>
    <xf numFmtId="4" fontId="1223" fillId="0" borderId="0" xfId="0" applyNumberFormat="1" applyFont="1" applyAlignment="1">
      <alignment horizontal="center" vertical="center"/>
    </xf>
    <xf numFmtId="164" fontId="1224" fillId="0" borderId="0" xfId="0" applyNumberFormat="1" applyFont="1" applyAlignment="1">
      <alignment horizontal="center" vertical="center"/>
    </xf>
    <xf numFmtId="0" fontId="1225" fillId="3" borderId="1" xfId="0" applyFont="1" applyFill="1" applyBorder="1" applyAlignment="1">
      <alignment horizontal="center" vertical="center" wrapText="1"/>
    </xf>
    <xf numFmtId="164" fontId="1225" fillId="3" borderId="1" xfId="0" applyNumberFormat="1" applyFont="1" applyFill="1" applyBorder="1" applyAlignment="1">
      <alignment horizontal="center" vertical="center" wrapText="1"/>
    </xf>
    <xf numFmtId="0" fontId="1226" fillId="0" borderId="0" xfId="0" applyFont="1" applyAlignment="1">
      <alignment horizontal="center" vertical="center" wrapText="1"/>
    </xf>
    <xf numFmtId="4" fontId="1227" fillId="0" borderId="0" xfId="0" applyNumberFormat="1" applyFont="1" applyAlignment="1">
      <alignment horizontal="center" vertical="center"/>
    </xf>
    <xf numFmtId="164" fontId="1228" fillId="0" borderId="0" xfId="0" applyNumberFormat="1" applyFont="1" applyAlignment="1">
      <alignment horizontal="center" vertical="center"/>
    </xf>
    <xf numFmtId="164" fontId="1229" fillId="0" borderId="0" xfId="0" applyNumberFormat="1" applyFont="1" applyAlignment="1">
      <alignment horizontal="center" vertical="center"/>
    </xf>
    <xf numFmtId="165" fontId="1230" fillId="0" borderId="0" xfId="0" applyNumberFormat="1" applyFont="1" applyAlignment="1">
      <alignment horizontal="center" vertical="center"/>
    </xf>
    <xf numFmtId="164" fontId="1231" fillId="0" borderId="0" xfId="0" applyNumberFormat="1" applyFont="1" applyAlignment="1">
      <alignment horizontal="center" vertical="center"/>
    </xf>
    <xf numFmtId="164" fontId="1232" fillId="0" borderId="0" xfId="0" applyNumberFormat="1" applyFont="1" applyAlignment="1">
      <alignment horizontal="center" vertical="center" wrapText="1"/>
    </xf>
    <xf numFmtId="4" fontId="1233" fillId="0" borderId="0" xfId="0" applyNumberFormat="1" applyFont="1" applyAlignment="1">
      <alignment horizontal="center" vertical="center"/>
    </xf>
    <xf numFmtId="164" fontId="1234" fillId="0" borderId="0" xfId="0" applyNumberFormat="1" applyFont="1" applyAlignment="1">
      <alignment horizontal="center" vertical="center"/>
    </xf>
    <xf numFmtId="0" fontId="1235" fillId="0" borderId="0" xfId="0" applyFont="1" applyAlignment="1">
      <alignment horizontal="center" vertical="center" wrapText="1"/>
    </xf>
    <xf numFmtId="4" fontId="1236" fillId="0" borderId="0" xfId="0" applyNumberFormat="1" applyFont="1" applyAlignment="1">
      <alignment horizontal="center" vertical="center"/>
    </xf>
    <xf numFmtId="164" fontId="1237" fillId="0" borderId="0" xfId="0" applyNumberFormat="1" applyFont="1" applyAlignment="1">
      <alignment horizontal="center" vertical="center"/>
    </xf>
    <xf numFmtId="164" fontId="1238" fillId="0" borderId="0" xfId="0" applyNumberFormat="1" applyFont="1" applyAlignment="1">
      <alignment horizontal="center" vertical="center"/>
    </xf>
    <xf numFmtId="165" fontId="1239" fillId="0" borderId="0" xfId="0" applyNumberFormat="1" applyFont="1" applyAlignment="1">
      <alignment horizontal="center" vertical="center"/>
    </xf>
    <xf numFmtId="164" fontId="1240" fillId="0" borderId="0" xfId="0" applyNumberFormat="1" applyFont="1" applyAlignment="1">
      <alignment horizontal="center" vertical="center"/>
    </xf>
    <xf numFmtId="164" fontId="1241" fillId="0" borderId="0" xfId="0" applyNumberFormat="1" applyFont="1" applyAlignment="1">
      <alignment horizontal="center" vertical="center" wrapText="1"/>
    </xf>
    <xf numFmtId="4" fontId="1242" fillId="0" borderId="0" xfId="0" applyNumberFormat="1" applyFont="1" applyAlignment="1">
      <alignment horizontal="center" vertical="center"/>
    </xf>
    <xf numFmtId="164" fontId="1243" fillId="0" borderId="0" xfId="0" applyNumberFormat="1" applyFont="1" applyAlignment="1">
      <alignment horizontal="center" vertical="center"/>
    </xf>
    <xf numFmtId="0" fontId="1244" fillId="0" borderId="0" xfId="0" applyFont="1" applyAlignment="1">
      <alignment horizontal="center" vertical="center" wrapText="1"/>
    </xf>
    <xf numFmtId="4" fontId="1245" fillId="0" borderId="0" xfId="0" applyNumberFormat="1" applyFont="1" applyAlignment="1">
      <alignment horizontal="center" vertical="center"/>
    </xf>
    <xf numFmtId="164" fontId="1246" fillId="0" borderId="0" xfId="0" applyNumberFormat="1" applyFont="1" applyAlignment="1">
      <alignment horizontal="center" vertical="center"/>
    </xf>
    <xf numFmtId="164" fontId="1247" fillId="0" borderId="0" xfId="0" applyNumberFormat="1" applyFont="1" applyAlignment="1">
      <alignment horizontal="center" vertical="center"/>
    </xf>
    <xf numFmtId="165" fontId="1248" fillId="0" borderId="0" xfId="0" applyNumberFormat="1" applyFont="1" applyAlignment="1">
      <alignment horizontal="center" vertical="center"/>
    </xf>
    <xf numFmtId="164" fontId="1249" fillId="0" borderId="0" xfId="0" applyNumberFormat="1" applyFont="1" applyAlignment="1">
      <alignment horizontal="center" vertical="center"/>
    </xf>
    <xf numFmtId="164" fontId="1250" fillId="0" borderId="0" xfId="0" applyNumberFormat="1" applyFont="1" applyAlignment="1">
      <alignment horizontal="center" vertical="center" wrapText="1"/>
    </xf>
    <xf numFmtId="4" fontId="1251" fillId="0" borderId="0" xfId="0" applyNumberFormat="1" applyFont="1" applyAlignment="1">
      <alignment horizontal="center" vertical="center"/>
    </xf>
    <xf numFmtId="164" fontId="1252" fillId="0" borderId="0" xfId="0" applyNumberFormat="1" applyFont="1" applyAlignment="1">
      <alignment horizontal="center" vertical="center"/>
    </xf>
    <xf numFmtId="0" fontId="1253" fillId="0" borderId="0" xfId="0" applyFont="1" applyAlignment="1">
      <alignment horizontal="center" vertical="center" wrapText="1"/>
    </xf>
    <xf numFmtId="4" fontId="1254" fillId="0" borderId="0" xfId="0" applyNumberFormat="1" applyFont="1" applyAlignment="1">
      <alignment horizontal="center" vertical="center"/>
    </xf>
    <xf numFmtId="164" fontId="1255" fillId="0" borderId="0" xfId="0" applyNumberFormat="1" applyFont="1" applyAlignment="1">
      <alignment horizontal="center" vertical="center"/>
    </xf>
    <xf numFmtId="164" fontId="1256" fillId="0" borderId="0" xfId="0" applyNumberFormat="1" applyFont="1" applyAlignment="1">
      <alignment horizontal="center" vertical="center"/>
    </xf>
    <xf numFmtId="165" fontId="1257" fillId="0" borderId="0" xfId="0" applyNumberFormat="1" applyFont="1" applyAlignment="1">
      <alignment horizontal="center" vertical="center"/>
    </xf>
    <xf numFmtId="164" fontId="1258" fillId="0" borderId="0" xfId="0" applyNumberFormat="1" applyFont="1" applyAlignment="1">
      <alignment horizontal="center" vertical="center"/>
    </xf>
    <xf numFmtId="164" fontId="1259" fillId="0" borderId="0" xfId="0" applyNumberFormat="1" applyFont="1" applyAlignment="1">
      <alignment horizontal="center" vertical="center" wrapText="1"/>
    </xf>
    <xf numFmtId="4" fontId="1260" fillId="0" borderId="0" xfId="0" applyNumberFormat="1" applyFont="1" applyAlignment="1">
      <alignment horizontal="center" vertical="center"/>
    </xf>
    <xf numFmtId="164" fontId="1261" fillId="0" borderId="0" xfId="0" applyNumberFormat="1" applyFont="1" applyAlignment="1">
      <alignment horizontal="center" vertical="center"/>
    </xf>
    <xf numFmtId="0" fontId="1262" fillId="0" borderId="0" xfId="0" applyFont="1" applyAlignment="1">
      <alignment horizontal="center" vertical="center" wrapText="1"/>
    </xf>
    <xf numFmtId="4" fontId="1263" fillId="0" borderId="0" xfId="0" applyNumberFormat="1" applyFont="1" applyAlignment="1">
      <alignment horizontal="center" vertical="center"/>
    </xf>
    <xf numFmtId="164" fontId="1264" fillId="0" borderId="0" xfId="0" applyNumberFormat="1" applyFont="1" applyAlignment="1">
      <alignment horizontal="center" vertical="center"/>
    </xf>
    <xf numFmtId="164" fontId="1265" fillId="0" borderId="0" xfId="0" applyNumberFormat="1" applyFont="1" applyAlignment="1">
      <alignment horizontal="center" vertical="center"/>
    </xf>
    <xf numFmtId="165" fontId="1266" fillId="0" borderId="0" xfId="0" applyNumberFormat="1" applyFont="1" applyAlignment="1">
      <alignment horizontal="center" vertical="center"/>
    </xf>
    <xf numFmtId="164" fontId="1267" fillId="0" borderId="0" xfId="0" applyNumberFormat="1" applyFont="1" applyAlignment="1">
      <alignment horizontal="center" vertical="center"/>
    </xf>
    <xf numFmtId="164" fontId="1268" fillId="0" borderId="0" xfId="0" applyNumberFormat="1" applyFont="1" applyAlignment="1">
      <alignment horizontal="center" vertical="center" wrapText="1"/>
    </xf>
    <xf numFmtId="4" fontId="1269" fillId="0" borderId="0" xfId="0" applyNumberFormat="1" applyFont="1" applyAlignment="1">
      <alignment horizontal="center" vertical="center"/>
    </xf>
    <xf numFmtId="164" fontId="1270" fillId="0" borderId="0" xfId="0" applyNumberFormat="1" applyFont="1" applyAlignment="1">
      <alignment horizontal="center" vertical="center"/>
    </xf>
    <xf numFmtId="0" fontId="1271" fillId="0" borderId="0" xfId="0" applyFont="1" applyAlignment="1">
      <alignment horizontal="center" vertical="center" wrapText="1"/>
    </xf>
    <xf numFmtId="4" fontId="1272" fillId="0" borderId="0" xfId="0" applyNumberFormat="1" applyFont="1" applyAlignment="1">
      <alignment horizontal="center" vertical="center"/>
    </xf>
    <xf numFmtId="164" fontId="1273" fillId="0" borderId="0" xfId="0" applyNumberFormat="1" applyFont="1" applyAlignment="1">
      <alignment horizontal="center" vertical="center"/>
    </xf>
    <xf numFmtId="164" fontId="1274" fillId="0" borderId="0" xfId="0" applyNumberFormat="1" applyFont="1" applyAlignment="1">
      <alignment horizontal="center" vertical="center"/>
    </xf>
    <xf numFmtId="165" fontId="1275" fillId="0" borderId="0" xfId="0" applyNumberFormat="1" applyFont="1" applyAlignment="1">
      <alignment horizontal="center" vertical="center"/>
    </xf>
    <xf numFmtId="164" fontId="1276" fillId="0" borderId="0" xfId="0" applyNumberFormat="1" applyFont="1" applyAlignment="1">
      <alignment horizontal="center" vertical="center"/>
    </xf>
    <xf numFmtId="164" fontId="1277" fillId="0" borderId="0" xfId="0" applyNumberFormat="1" applyFont="1" applyAlignment="1">
      <alignment horizontal="center" vertical="center" wrapText="1"/>
    </xf>
    <xf numFmtId="4" fontId="1278" fillId="0" borderId="0" xfId="0" applyNumberFormat="1" applyFont="1" applyAlignment="1">
      <alignment horizontal="center" vertical="center"/>
    </xf>
    <xf numFmtId="164" fontId="1279" fillId="0" borderId="0" xfId="0" applyNumberFormat="1" applyFont="1" applyAlignment="1">
      <alignment horizontal="center" vertical="center"/>
    </xf>
    <xf numFmtId="0" fontId="1280" fillId="0" borderId="0" xfId="0" applyFont="1" applyAlignment="1">
      <alignment horizontal="center" vertical="center" wrapText="1"/>
    </xf>
    <xf numFmtId="4" fontId="1281" fillId="0" borderId="0" xfId="0" applyNumberFormat="1" applyFont="1" applyAlignment="1">
      <alignment horizontal="center" vertical="center"/>
    </xf>
    <xf numFmtId="164" fontId="1282" fillId="0" borderId="0" xfId="0" applyNumberFormat="1" applyFont="1" applyAlignment="1">
      <alignment horizontal="center" vertical="center"/>
    </xf>
    <xf numFmtId="164" fontId="1283" fillId="0" borderId="0" xfId="0" applyNumberFormat="1" applyFont="1" applyAlignment="1">
      <alignment horizontal="center" vertical="center"/>
    </xf>
    <xf numFmtId="165" fontId="1284" fillId="0" borderId="0" xfId="0" applyNumberFormat="1" applyFont="1" applyAlignment="1">
      <alignment horizontal="center" vertical="center"/>
    </xf>
    <xf numFmtId="164" fontId="1285" fillId="0" borderId="0" xfId="0" applyNumberFormat="1" applyFont="1" applyAlignment="1">
      <alignment horizontal="center" vertical="center"/>
    </xf>
    <xf numFmtId="164" fontId="1286" fillId="0" borderId="0" xfId="0" applyNumberFormat="1" applyFont="1" applyAlignment="1">
      <alignment horizontal="center" vertical="center" wrapText="1"/>
    </xf>
    <xf numFmtId="4" fontId="1287" fillId="0" borderId="0" xfId="0" applyNumberFormat="1" applyFont="1" applyAlignment="1">
      <alignment horizontal="center" vertical="center"/>
    </xf>
    <xf numFmtId="164" fontId="1288" fillId="0" borderId="0" xfId="0" applyNumberFormat="1" applyFont="1" applyAlignment="1">
      <alignment horizontal="center" vertical="center"/>
    </xf>
    <xf numFmtId="0" fontId="1289" fillId="3" borderId="1" xfId="0" applyFont="1" applyFill="1" applyBorder="1" applyAlignment="1">
      <alignment horizontal="center" vertical="center" wrapText="1"/>
    </xf>
    <xf numFmtId="164" fontId="1289" fillId="3" borderId="1" xfId="0" applyNumberFormat="1" applyFont="1" applyFill="1" applyBorder="1" applyAlignment="1">
      <alignment horizontal="center" vertical="center" wrapText="1"/>
    </xf>
    <xf numFmtId="0" fontId="1290" fillId="0" borderId="0" xfId="0" applyFont="1" applyAlignment="1">
      <alignment horizontal="center" vertical="center" wrapText="1"/>
    </xf>
    <xf numFmtId="4" fontId="1291" fillId="0" borderId="0" xfId="0" applyNumberFormat="1" applyFont="1" applyAlignment="1">
      <alignment horizontal="center" vertical="center"/>
    </xf>
    <xf numFmtId="164" fontId="1292" fillId="0" borderId="0" xfId="0" applyNumberFormat="1" applyFont="1" applyAlignment="1">
      <alignment horizontal="center" vertical="center"/>
    </xf>
    <xf numFmtId="164" fontId="1293" fillId="0" borderId="0" xfId="0" applyNumberFormat="1" applyFont="1" applyAlignment="1">
      <alignment horizontal="center" vertical="center"/>
    </xf>
    <xf numFmtId="165" fontId="1294" fillId="0" borderId="0" xfId="0" applyNumberFormat="1" applyFont="1" applyAlignment="1">
      <alignment horizontal="center" vertical="center"/>
    </xf>
    <xf numFmtId="164" fontId="1295" fillId="0" borderId="0" xfId="0" applyNumberFormat="1" applyFont="1" applyAlignment="1">
      <alignment horizontal="center" vertical="center"/>
    </xf>
    <xf numFmtId="164" fontId="1296" fillId="0" borderId="0" xfId="0" applyNumberFormat="1" applyFont="1" applyAlignment="1">
      <alignment horizontal="center" vertical="center" wrapText="1"/>
    </xf>
    <xf numFmtId="4" fontId="1297" fillId="0" borderId="0" xfId="0" applyNumberFormat="1" applyFont="1" applyAlignment="1">
      <alignment horizontal="center" vertical="center"/>
    </xf>
    <xf numFmtId="164" fontId="1298" fillId="0" borderId="0" xfId="0" applyNumberFormat="1" applyFont="1" applyAlignment="1">
      <alignment horizontal="center" vertical="center"/>
    </xf>
    <xf numFmtId="0" fontId="1299" fillId="0" borderId="0" xfId="0" applyFont="1" applyAlignment="1">
      <alignment horizontal="center" vertical="center" wrapText="1"/>
    </xf>
    <xf numFmtId="4" fontId="1300" fillId="0" borderId="0" xfId="0" applyNumberFormat="1" applyFont="1" applyAlignment="1">
      <alignment horizontal="center" vertical="center"/>
    </xf>
    <xf numFmtId="164" fontId="1301" fillId="0" borderId="0" xfId="0" applyNumberFormat="1" applyFont="1" applyAlignment="1">
      <alignment horizontal="center" vertical="center"/>
    </xf>
    <xf numFmtId="164" fontId="1302" fillId="0" borderId="0" xfId="0" applyNumberFormat="1" applyFont="1" applyAlignment="1">
      <alignment horizontal="center" vertical="center"/>
    </xf>
    <xf numFmtId="165" fontId="1303" fillId="0" borderId="0" xfId="0" applyNumberFormat="1" applyFont="1" applyAlignment="1">
      <alignment horizontal="center" vertical="center"/>
    </xf>
    <xf numFmtId="164" fontId="1304" fillId="0" borderId="0" xfId="0" applyNumberFormat="1" applyFont="1" applyAlignment="1">
      <alignment horizontal="center" vertical="center"/>
    </xf>
    <xf numFmtId="164" fontId="1305" fillId="0" borderId="0" xfId="0" applyNumberFormat="1" applyFont="1" applyAlignment="1">
      <alignment horizontal="center" vertical="center" wrapText="1"/>
    </xf>
    <xf numFmtId="4" fontId="1306" fillId="0" borderId="0" xfId="0" applyNumberFormat="1" applyFont="1" applyAlignment="1">
      <alignment horizontal="center" vertical="center"/>
    </xf>
    <xf numFmtId="164" fontId="1307" fillId="0" borderId="0" xfId="0" applyNumberFormat="1" applyFont="1" applyAlignment="1">
      <alignment horizontal="center" vertical="center"/>
    </xf>
    <xf numFmtId="0" fontId="1308" fillId="0" borderId="0" xfId="0" applyFont="1" applyAlignment="1">
      <alignment horizontal="center" vertical="center" wrapText="1"/>
    </xf>
    <xf numFmtId="4" fontId="1309" fillId="0" borderId="0" xfId="0" applyNumberFormat="1" applyFont="1" applyAlignment="1">
      <alignment horizontal="center" vertical="center"/>
    </xf>
    <xf numFmtId="164" fontId="1310" fillId="0" borderId="0" xfId="0" applyNumberFormat="1" applyFont="1" applyAlignment="1">
      <alignment horizontal="center" vertical="center"/>
    </xf>
    <xf numFmtId="164" fontId="1311" fillId="0" borderId="0" xfId="0" applyNumberFormat="1" applyFont="1" applyAlignment="1">
      <alignment horizontal="center" vertical="center"/>
    </xf>
    <xf numFmtId="165" fontId="1312" fillId="0" borderId="0" xfId="0" applyNumberFormat="1" applyFont="1" applyAlignment="1">
      <alignment horizontal="center" vertical="center"/>
    </xf>
    <xf numFmtId="164" fontId="1313" fillId="0" borderId="0" xfId="0" applyNumberFormat="1" applyFont="1" applyAlignment="1">
      <alignment horizontal="center" vertical="center"/>
    </xf>
    <xf numFmtId="164" fontId="1314" fillId="0" borderId="0" xfId="0" applyNumberFormat="1" applyFont="1" applyAlignment="1">
      <alignment horizontal="center" vertical="center" wrapText="1"/>
    </xf>
    <xf numFmtId="4" fontId="1315" fillId="0" borderId="0" xfId="0" applyNumberFormat="1" applyFont="1" applyAlignment="1">
      <alignment horizontal="center" vertical="center"/>
    </xf>
    <xf numFmtId="164" fontId="1316" fillId="0" borderId="0" xfId="0" applyNumberFormat="1" applyFont="1" applyAlignment="1">
      <alignment horizontal="center" vertical="center"/>
    </xf>
    <xf numFmtId="0" fontId="1317" fillId="0" borderId="0" xfId="0" applyFont="1" applyAlignment="1">
      <alignment horizontal="center" vertical="center" wrapText="1"/>
    </xf>
    <xf numFmtId="4" fontId="1318" fillId="0" borderId="0" xfId="0" applyNumberFormat="1" applyFont="1" applyAlignment="1">
      <alignment horizontal="center" vertical="center"/>
    </xf>
    <xf numFmtId="164" fontId="1319" fillId="0" borderId="0" xfId="0" applyNumberFormat="1" applyFont="1" applyAlignment="1">
      <alignment horizontal="center" vertical="center"/>
    </xf>
    <xf numFmtId="164" fontId="1320" fillId="0" borderId="0" xfId="0" applyNumberFormat="1" applyFont="1" applyAlignment="1">
      <alignment horizontal="center" vertical="center"/>
    </xf>
    <xf numFmtId="165" fontId="1321" fillId="0" borderId="0" xfId="0" applyNumberFormat="1" applyFont="1" applyAlignment="1">
      <alignment horizontal="center" vertical="center"/>
    </xf>
    <xf numFmtId="164" fontId="1322" fillId="0" borderId="0" xfId="0" applyNumberFormat="1" applyFont="1" applyAlignment="1">
      <alignment horizontal="center" vertical="center"/>
    </xf>
    <xf numFmtId="164" fontId="1323" fillId="0" borderId="0" xfId="0" applyNumberFormat="1" applyFont="1" applyAlignment="1">
      <alignment horizontal="center" vertical="center" wrapText="1"/>
    </xf>
    <xf numFmtId="4" fontId="1324" fillId="0" borderId="0" xfId="0" applyNumberFormat="1" applyFont="1" applyAlignment="1">
      <alignment horizontal="center" vertical="center"/>
    </xf>
    <xf numFmtId="164" fontId="1325" fillId="0" borderId="0" xfId="0" applyNumberFormat="1" applyFont="1" applyAlignment="1">
      <alignment horizontal="center" vertical="center"/>
    </xf>
    <xf numFmtId="0" fontId="1326" fillId="0" borderId="0" xfId="0" applyFont="1" applyAlignment="1">
      <alignment horizontal="center" vertical="center" wrapText="1"/>
    </xf>
    <xf numFmtId="4" fontId="1327" fillId="0" borderId="0" xfId="0" applyNumberFormat="1" applyFont="1" applyAlignment="1">
      <alignment horizontal="center" vertical="center"/>
    </xf>
    <xf numFmtId="164" fontId="1328" fillId="0" borderId="0" xfId="0" applyNumberFormat="1" applyFont="1" applyAlignment="1">
      <alignment horizontal="center" vertical="center"/>
    </xf>
    <xf numFmtId="164" fontId="1329" fillId="0" borderId="0" xfId="0" applyNumberFormat="1" applyFont="1" applyAlignment="1">
      <alignment horizontal="center" vertical="center"/>
    </xf>
    <xf numFmtId="165" fontId="1330" fillId="0" borderId="0" xfId="0" applyNumberFormat="1" applyFont="1" applyAlignment="1">
      <alignment horizontal="center" vertical="center"/>
    </xf>
    <xf numFmtId="164" fontId="1331" fillId="0" borderId="0" xfId="0" applyNumberFormat="1" applyFont="1" applyAlignment="1">
      <alignment horizontal="center" vertical="center"/>
    </xf>
    <xf numFmtId="164" fontId="1332" fillId="0" borderId="0" xfId="0" applyNumberFormat="1" applyFont="1" applyAlignment="1">
      <alignment horizontal="center" vertical="center" wrapText="1"/>
    </xf>
    <xf numFmtId="4" fontId="1333" fillId="0" borderId="0" xfId="0" applyNumberFormat="1" applyFont="1" applyAlignment="1">
      <alignment horizontal="center" vertical="center"/>
    </xf>
    <xf numFmtId="164" fontId="1334" fillId="0" borderId="0" xfId="0" applyNumberFormat="1" applyFont="1" applyAlignment="1">
      <alignment horizontal="center" vertical="center"/>
    </xf>
    <xf numFmtId="0" fontId="1335" fillId="0" borderId="0" xfId="0" applyFont="1" applyAlignment="1">
      <alignment horizontal="center" vertical="center" wrapText="1"/>
    </xf>
    <xf numFmtId="4" fontId="1336" fillId="0" borderId="0" xfId="0" applyNumberFormat="1" applyFont="1" applyAlignment="1">
      <alignment horizontal="center" vertical="center"/>
    </xf>
    <xf numFmtId="164" fontId="1337" fillId="0" borderId="0" xfId="0" applyNumberFormat="1" applyFont="1" applyAlignment="1">
      <alignment horizontal="center" vertical="center"/>
    </xf>
    <xf numFmtId="164" fontId="1338" fillId="0" borderId="0" xfId="0" applyNumberFormat="1" applyFont="1" applyAlignment="1">
      <alignment horizontal="center" vertical="center"/>
    </xf>
    <xf numFmtId="165" fontId="1339" fillId="0" borderId="0" xfId="0" applyNumberFormat="1" applyFont="1" applyAlignment="1">
      <alignment horizontal="center" vertical="center"/>
    </xf>
    <xf numFmtId="164" fontId="1340" fillId="0" borderId="0" xfId="0" applyNumberFormat="1" applyFont="1" applyAlignment="1">
      <alignment horizontal="center" vertical="center"/>
    </xf>
    <xf numFmtId="164" fontId="1341" fillId="0" borderId="0" xfId="0" applyNumberFormat="1" applyFont="1" applyAlignment="1">
      <alignment horizontal="center" vertical="center" wrapText="1"/>
    </xf>
    <xf numFmtId="4" fontId="1342" fillId="0" borderId="0" xfId="0" applyNumberFormat="1" applyFont="1" applyAlignment="1">
      <alignment horizontal="center" vertical="center"/>
    </xf>
    <xf numFmtId="164" fontId="1343" fillId="0" borderId="0" xfId="0" applyNumberFormat="1" applyFont="1" applyAlignment="1">
      <alignment horizontal="center" vertical="center"/>
    </xf>
    <xf numFmtId="0" fontId="1344" fillId="3" borderId="1" xfId="0" applyFont="1" applyFill="1" applyBorder="1" applyAlignment="1">
      <alignment horizontal="center" vertical="center" wrapText="1"/>
    </xf>
    <xf numFmtId="164" fontId="1344" fillId="3" borderId="1" xfId="0" applyNumberFormat="1" applyFont="1" applyFill="1" applyBorder="1" applyAlignment="1">
      <alignment horizontal="center" vertical="center" wrapText="1"/>
    </xf>
    <xf numFmtId="0" fontId="1345" fillId="0" borderId="0" xfId="0" applyFont="1" applyAlignment="1">
      <alignment horizontal="center" vertical="center" wrapText="1"/>
    </xf>
    <xf numFmtId="4" fontId="1346" fillId="0" borderId="0" xfId="0" applyNumberFormat="1" applyFont="1" applyAlignment="1">
      <alignment horizontal="center" vertical="center"/>
    </xf>
    <xf numFmtId="164" fontId="1347" fillId="0" borderId="0" xfId="0" applyNumberFormat="1" applyFont="1" applyAlignment="1">
      <alignment horizontal="center" vertical="center"/>
    </xf>
    <xf numFmtId="164" fontId="1348" fillId="0" borderId="0" xfId="0" applyNumberFormat="1" applyFont="1" applyAlignment="1">
      <alignment horizontal="center" vertical="center"/>
    </xf>
    <xf numFmtId="165" fontId="1349" fillId="0" borderId="0" xfId="0" applyNumberFormat="1" applyFont="1" applyAlignment="1">
      <alignment horizontal="center" vertical="center"/>
    </xf>
    <xf numFmtId="164" fontId="1350" fillId="0" borderId="0" xfId="0" applyNumberFormat="1" applyFont="1" applyAlignment="1">
      <alignment horizontal="center" vertical="center"/>
    </xf>
    <xf numFmtId="164" fontId="1351" fillId="0" borderId="0" xfId="0" applyNumberFormat="1" applyFont="1" applyAlignment="1">
      <alignment horizontal="center" vertical="center" wrapText="1"/>
    </xf>
    <xf numFmtId="4" fontId="1352" fillId="0" borderId="0" xfId="0" applyNumberFormat="1" applyFont="1" applyAlignment="1">
      <alignment horizontal="center" vertical="center"/>
    </xf>
    <xf numFmtId="164" fontId="1353" fillId="0" borderId="0" xfId="0" applyNumberFormat="1" applyFont="1" applyAlignment="1">
      <alignment horizontal="center" vertical="center"/>
    </xf>
    <xf numFmtId="0" fontId="1354" fillId="0" borderId="0" xfId="0" applyFont="1" applyAlignment="1">
      <alignment horizontal="center" vertical="center" wrapText="1"/>
    </xf>
    <xf numFmtId="4" fontId="1355" fillId="0" borderId="0" xfId="0" applyNumberFormat="1" applyFont="1" applyAlignment="1">
      <alignment horizontal="center" vertical="center"/>
    </xf>
    <xf numFmtId="164" fontId="1356" fillId="0" borderId="0" xfId="0" applyNumberFormat="1" applyFont="1" applyAlignment="1">
      <alignment horizontal="center" vertical="center"/>
    </xf>
    <xf numFmtId="164" fontId="1357" fillId="0" borderId="0" xfId="0" applyNumberFormat="1" applyFont="1" applyAlignment="1">
      <alignment horizontal="center" vertical="center"/>
    </xf>
    <xf numFmtId="165" fontId="1358" fillId="0" borderId="0" xfId="0" applyNumberFormat="1" applyFont="1" applyAlignment="1">
      <alignment horizontal="center" vertical="center"/>
    </xf>
    <xf numFmtId="164" fontId="1359" fillId="0" borderId="0" xfId="0" applyNumberFormat="1" applyFont="1" applyAlignment="1">
      <alignment horizontal="center" vertical="center"/>
    </xf>
    <xf numFmtId="164" fontId="1360" fillId="0" borderId="0" xfId="0" applyNumberFormat="1" applyFont="1" applyAlignment="1">
      <alignment horizontal="center" vertical="center" wrapText="1"/>
    </xf>
    <xf numFmtId="4" fontId="1361" fillId="0" borderId="0" xfId="0" applyNumberFormat="1" applyFont="1" applyAlignment="1">
      <alignment horizontal="center" vertical="center"/>
    </xf>
    <xf numFmtId="164" fontId="1362" fillId="0" borderId="0" xfId="0" applyNumberFormat="1" applyFont="1" applyAlignment="1">
      <alignment horizontal="center" vertical="center"/>
    </xf>
    <xf numFmtId="0" fontId="1363" fillId="3" borderId="1" xfId="0" applyFont="1" applyFill="1" applyBorder="1" applyAlignment="1">
      <alignment horizontal="center" vertical="center" wrapText="1"/>
    </xf>
    <xf numFmtId="164" fontId="1363" fillId="3" borderId="1" xfId="0" applyNumberFormat="1" applyFont="1" applyFill="1" applyBorder="1" applyAlignment="1">
      <alignment horizontal="center" vertical="center" wrapText="1"/>
    </xf>
    <xf numFmtId="0" fontId="1364" fillId="0" borderId="0" xfId="0" applyFont="1" applyAlignment="1">
      <alignment horizontal="center" vertical="center" wrapText="1"/>
    </xf>
    <xf numFmtId="4" fontId="1365" fillId="0" borderId="0" xfId="0" applyNumberFormat="1" applyFont="1" applyAlignment="1">
      <alignment horizontal="center" vertical="center"/>
    </xf>
    <xf numFmtId="164" fontId="1366" fillId="0" borderId="0" xfId="0" applyNumberFormat="1" applyFont="1" applyAlignment="1">
      <alignment horizontal="center" vertical="center"/>
    </xf>
    <xf numFmtId="164" fontId="1367" fillId="0" borderId="0" xfId="0" applyNumberFormat="1" applyFont="1" applyAlignment="1">
      <alignment horizontal="center" vertical="center"/>
    </xf>
    <xf numFmtId="165" fontId="1368" fillId="0" borderId="0" xfId="0" applyNumberFormat="1" applyFont="1" applyAlignment="1">
      <alignment horizontal="center" vertical="center"/>
    </xf>
    <xf numFmtId="164" fontId="1369" fillId="0" borderId="0" xfId="0" applyNumberFormat="1" applyFont="1" applyAlignment="1">
      <alignment horizontal="center" vertical="center"/>
    </xf>
    <xf numFmtId="164" fontId="1370" fillId="0" borderId="0" xfId="0" applyNumberFormat="1" applyFont="1" applyAlignment="1">
      <alignment horizontal="center" vertical="center" wrapText="1"/>
    </xf>
    <xf numFmtId="4" fontId="1371" fillId="0" borderId="0" xfId="0" applyNumberFormat="1" applyFont="1" applyAlignment="1">
      <alignment horizontal="center" vertical="center"/>
    </xf>
    <xf numFmtId="164" fontId="1372" fillId="0" borderId="0" xfId="0" applyNumberFormat="1" applyFont="1" applyAlignment="1">
      <alignment horizontal="center" vertical="center"/>
    </xf>
    <xf numFmtId="0" fontId="1373" fillId="0" borderId="0" xfId="0" applyFont="1" applyAlignment="1">
      <alignment horizontal="center" vertical="center" wrapText="1"/>
    </xf>
    <xf numFmtId="4" fontId="1374" fillId="0" borderId="0" xfId="0" applyNumberFormat="1" applyFont="1" applyAlignment="1">
      <alignment horizontal="center" vertical="center"/>
    </xf>
    <xf numFmtId="164" fontId="1375" fillId="0" borderId="0" xfId="0" applyNumberFormat="1" applyFont="1" applyAlignment="1">
      <alignment horizontal="center" vertical="center"/>
    </xf>
    <xf numFmtId="164" fontId="1376" fillId="0" borderId="0" xfId="0" applyNumberFormat="1" applyFont="1" applyAlignment="1">
      <alignment horizontal="center" vertical="center"/>
    </xf>
    <xf numFmtId="165" fontId="1377" fillId="0" borderId="0" xfId="0" applyNumberFormat="1" applyFont="1" applyAlignment="1">
      <alignment horizontal="center" vertical="center"/>
    </xf>
    <xf numFmtId="164" fontId="1378" fillId="0" borderId="0" xfId="0" applyNumberFormat="1" applyFont="1" applyAlignment="1">
      <alignment horizontal="center" vertical="center"/>
    </xf>
    <xf numFmtId="164" fontId="1379" fillId="0" borderId="0" xfId="0" applyNumberFormat="1" applyFont="1" applyAlignment="1">
      <alignment horizontal="center" vertical="center" wrapText="1"/>
    </xf>
    <xf numFmtId="4" fontId="1380" fillId="0" borderId="0" xfId="0" applyNumberFormat="1" applyFont="1" applyAlignment="1">
      <alignment horizontal="center" vertical="center"/>
    </xf>
    <xf numFmtId="164" fontId="1381" fillId="0" borderId="0" xfId="0" applyNumberFormat="1" applyFont="1" applyAlignment="1">
      <alignment horizontal="center" vertical="center"/>
    </xf>
    <xf numFmtId="0" fontId="1382" fillId="0" borderId="0" xfId="0" applyFont="1" applyAlignment="1">
      <alignment horizontal="center" vertical="center" wrapText="1"/>
    </xf>
    <xf numFmtId="4" fontId="1383" fillId="0" borderId="0" xfId="0" applyNumberFormat="1" applyFont="1" applyAlignment="1">
      <alignment horizontal="center" vertical="center"/>
    </xf>
    <xf numFmtId="164" fontId="1384" fillId="0" borderId="0" xfId="0" applyNumberFormat="1" applyFont="1" applyAlignment="1">
      <alignment horizontal="center" vertical="center"/>
    </xf>
    <xf numFmtId="164" fontId="1385" fillId="0" borderId="0" xfId="0" applyNumberFormat="1" applyFont="1" applyAlignment="1">
      <alignment horizontal="center" vertical="center"/>
    </xf>
    <xf numFmtId="165" fontId="1386" fillId="0" borderId="0" xfId="0" applyNumberFormat="1" applyFont="1" applyAlignment="1">
      <alignment horizontal="center" vertical="center"/>
    </xf>
    <xf numFmtId="164" fontId="1387" fillId="0" borderId="0" xfId="0" applyNumberFormat="1" applyFont="1" applyAlignment="1">
      <alignment horizontal="center" vertical="center"/>
    </xf>
    <xf numFmtId="164" fontId="1388" fillId="0" borderId="0" xfId="0" applyNumberFormat="1" applyFont="1" applyAlignment="1">
      <alignment horizontal="center" vertical="center" wrapText="1"/>
    </xf>
    <xf numFmtId="4" fontId="1389" fillId="0" borderId="0" xfId="0" applyNumberFormat="1" applyFont="1" applyAlignment="1">
      <alignment horizontal="center" vertical="center"/>
    </xf>
    <xf numFmtId="164" fontId="1390" fillId="0" borderId="0" xfId="0" applyNumberFormat="1" applyFont="1" applyAlignment="1">
      <alignment horizontal="center" vertical="center"/>
    </xf>
    <xf numFmtId="0" fontId="1391" fillId="0" borderId="0" xfId="0" applyFont="1" applyAlignment="1">
      <alignment horizontal="center" vertical="center" wrapText="1"/>
    </xf>
    <xf numFmtId="4" fontId="1392" fillId="0" borderId="0" xfId="0" applyNumberFormat="1" applyFont="1" applyAlignment="1">
      <alignment horizontal="center" vertical="center"/>
    </xf>
    <xf numFmtId="164" fontId="1393" fillId="0" borderId="0" xfId="0" applyNumberFormat="1" applyFont="1" applyAlignment="1">
      <alignment horizontal="center" vertical="center"/>
    </xf>
    <xf numFmtId="164" fontId="1394" fillId="0" borderId="0" xfId="0" applyNumberFormat="1" applyFont="1" applyAlignment="1">
      <alignment horizontal="center" vertical="center"/>
    </xf>
    <xf numFmtId="165" fontId="1395" fillId="0" borderId="0" xfId="0" applyNumberFormat="1" applyFont="1" applyAlignment="1">
      <alignment horizontal="center" vertical="center"/>
    </xf>
    <xf numFmtId="164" fontId="1396" fillId="0" borderId="0" xfId="0" applyNumberFormat="1" applyFont="1" applyAlignment="1">
      <alignment horizontal="center" vertical="center"/>
    </xf>
    <xf numFmtId="164" fontId="1397" fillId="0" borderId="0" xfId="0" applyNumberFormat="1" applyFont="1" applyAlignment="1">
      <alignment horizontal="center" vertical="center" wrapText="1"/>
    </xf>
    <xf numFmtId="4" fontId="1398" fillId="0" borderId="0" xfId="0" applyNumberFormat="1" applyFont="1" applyAlignment="1">
      <alignment horizontal="center" vertical="center"/>
    </xf>
    <xf numFmtId="164" fontId="1399" fillId="0" borderId="0" xfId="0" applyNumberFormat="1" applyFont="1" applyAlignment="1">
      <alignment horizontal="center" vertical="center"/>
    </xf>
    <xf numFmtId="0" fontId="1400" fillId="0" borderId="0" xfId="0" applyFont="1" applyAlignment="1">
      <alignment horizontal="center" vertical="center" wrapText="1"/>
    </xf>
    <xf numFmtId="4" fontId="1401" fillId="0" borderId="0" xfId="0" applyNumberFormat="1" applyFont="1" applyAlignment="1">
      <alignment horizontal="center" vertical="center"/>
    </xf>
    <xf numFmtId="164" fontId="1402" fillId="0" borderId="0" xfId="0" applyNumberFormat="1" applyFont="1" applyAlignment="1">
      <alignment horizontal="center" vertical="center"/>
    </xf>
    <xf numFmtId="164" fontId="1403" fillId="0" borderId="0" xfId="0" applyNumberFormat="1" applyFont="1" applyAlignment="1">
      <alignment horizontal="center" vertical="center"/>
    </xf>
    <xf numFmtId="165" fontId="1404" fillId="0" borderId="0" xfId="0" applyNumberFormat="1" applyFont="1" applyAlignment="1">
      <alignment horizontal="center" vertical="center"/>
    </xf>
    <xf numFmtId="164" fontId="1405" fillId="0" borderId="0" xfId="0" applyNumberFormat="1" applyFont="1" applyAlignment="1">
      <alignment horizontal="center" vertical="center"/>
    </xf>
    <xf numFmtId="164" fontId="1406" fillId="0" borderId="0" xfId="0" applyNumberFormat="1" applyFont="1" applyAlignment="1">
      <alignment horizontal="center" vertical="center" wrapText="1"/>
    </xf>
    <xf numFmtId="4" fontId="1407" fillId="0" borderId="0" xfId="0" applyNumberFormat="1" applyFont="1" applyAlignment="1">
      <alignment horizontal="center" vertical="center"/>
    </xf>
    <xf numFmtId="164" fontId="1408" fillId="0" borderId="0" xfId="0" applyNumberFormat="1" applyFont="1" applyAlignment="1">
      <alignment horizontal="center" vertical="center"/>
    </xf>
    <xf numFmtId="0" fontId="1409" fillId="0" borderId="0" xfId="0" applyFont="1" applyAlignment="1">
      <alignment horizontal="center" vertical="center" wrapText="1"/>
    </xf>
    <xf numFmtId="4" fontId="1410" fillId="0" borderId="0" xfId="0" applyNumberFormat="1" applyFont="1" applyAlignment="1">
      <alignment horizontal="center" vertical="center"/>
    </xf>
    <xf numFmtId="164" fontId="1411" fillId="0" borderId="0" xfId="0" applyNumberFormat="1" applyFont="1" applyAlignment="1">
      <alignment horizontal="center" vertical="center"/>
    </xf>
    <xf numFmtId="164" fontId="1412" fillId="0" borderId="0" xfId="0" applyNumberFormat="1" applyFont="1" applyAlignment="1">
      <alignment horizontal="center" vertical="center"/>
    </xf>
    <xf numFmtId="165" fontId="1413" fillId="0" borderId="0" xfId="0" applyNumberFormat="1" applyFont="1" applyAlignment="1">
      <alignment horizontal="center" vertical="center"/>
    </xf>
    <xf numFmtId="164" fontId="1414" fillId="0" borderId="0" xfId="0" applyNumberFormat="1" applyFont="1" applyAlignment="1">
      <alignment horizontal="center" vertical="center"/>
    </xf>
    <xf numFmtId="164" fontId="1415" fillId="0" borderId="0" xfId="0" applyNumberFormat="1" applyFont="1" applyAlignment="1">
      <alignment horizontal="center" vertical="center" wrapText="1"/>
    </xf>
    <xf numFmtId="4" fontId="1416" fillId="0" borderId="0" xfId="0" applyNumberFormat="1" applyFont="1" applyAlignment="1">
      <alignment horizontal="center" vertical="center"/>
    </xf>
    <xf numFmtId="164" fontId="1417" fillId="0" borderId="0" xfId="0" applyNumberFormat="1" applyFont="1" applyAlignment="1">
      <alignment horizontal="center" vertical="center"/>
    </xf>
    <xf numFmtId="0" fontId="1418" fillId="0" borderId="0" xfId="0" applyFont="1" applyAlignment="1">
      <alignment horizontal="center" vertical="center" wrapText="1"/>
    </xf>
    <xf numFmtId="4" fontId="1419" fillId="0" borderId="0" xfId="0" applyNumberFormat="1" applyFont="1" applyAlignment="1">
      <alignment horizontal="center" vertical="center"/>
    </xf>
    <xf numFmtId="164" fontId="1420" fillId="0" borderId="0" xfId="0" applyNumberFormat="1" applyFont="1" applyAlignment="1">
      <alignment horizontal="center" vertical="center"/>
    </xf>
    <xf numFmtId="164" fontId="1421" fillId="0" borderId="0" xfId="0" applyNumberFormat="1" applyFont="1" applyAlignment="1">
      <alignment horizontal="center" vertical="center"/>
    </xf>
    <xf numFmtId="165" fontId="1422" fillId="0" borderId="0" xfId="0" applyNumberFormat="1" applyFont="1" applyAlignment="1">
      <alignment horizontal="center" vertical="center"/>
    </xf>
    <xf numFmtId="164" fontId="1423" fillId="0" borderId="0" xfId="0" applyNumberFormat="1" applyFont="1" applyAlignment="1">
      <alignment horizontal="center" vertical="center"/>
    </xf>
    <xf numFmtId="164" fontId="1424" fillId="0" borderId="0" xfId="0" applyNumberFormat="1" applyFont="1" applyAlignment="1">
      <alignment horizontal="center" vertical="center" wrapText="1"/>
    </xf>
    <xf numFmtId="4" fontId="1425" fillId="0" borderId="0" xfId="0" applyNumberFormat="1" applyFont="1" applyAlignment="1">
      <alignment horizontal="center" vertical="center"/>
    </xf>
    <xf numFmtId="164" fontId="1426" fillId="0" borderId="0" xfId="0" applyNumberFormat="1" applyFont="1" applyAlignment="1">
      <alignment horizontal="center" vertical="center"/>
    </xf>
    <xf numFmtId="0" fontId="1427" fillId="0" borderId="0" xfId="0" applyFont="1" applyAlignment="1">
      <alignment horizontal="center" vertical="center" wrapText="1"/>
    </xf>
    <xf numFmtId="4" fontId="1428" fillId="0" borderId="0" xfId="0" applyNumberFormat="1" applyFont="1" applyAlignment="1">
      <alignment horizontal="center" vertical="center"/>
    </xf>
    <xf numFmtId="164" fontId="1429" fillId="0" borderId="0" xfId="0" applyNumberFormat="1" applyFont="1" applyAlignment="1">
      <alignment horizontal="center" vertical="center"/>
    </xf>
    <xf numFmtId="164" fontId="1430" fillId="0" borderId="0" xfId="0" applyNumberFormat="1" applyFont="1" applyAlignment="1">
      <alignment horizontal="center" vertical="center"/>
    </xf>
    <xf numFmtId="165" fontId="1431" fillId="0" borderId="0" xfId="0" applyNumberFormat="1" applyFont="1" applyAlignment="1">
      <alignment horizontal="center" vertical="center"/>
    </xf>
    <xf numFmtId="164" fontId="1432" fillId="0" borderId="0" xfId="0" applyNumberFormat="1" applyFont="1" applyAlignment="1">
      <alignment horizontal="center" vertical="center"/>
    </xf>
    <xf numFmtId="164" fontId="1433" fillId="0" borderId="0" xfId="0" applyNumberFormat="1" applyFont="1" applyAlignment="1">
      <alignment horizontal="center" vertical="center" wrapText="1"/>
    </xf>
    <xf numFmtId="4" fontId="1434" fillId="0" borderId="0" xfId="0" applyNumberFormat="1" applyFont="1" applyAlignment="1">
      <alignment horizontal="center" vertical="center"/>
    </xf>
    <xf numFmtId="164" fontId="1435" fillId="0" borderId="0" xfId="0" applyNumberFormat="1" applyFont="1" applyAlignment="1">
      <alignment horizontal="center" vertical="center"/>
    </xf>
    <xf numFmtId="0" fontId="1436" fillId="0" borderId="0" xfId="0" applyFont="1" applyAlignment="1">
      <alignment horizontal="center" vertical="center" wrapText="1"/>
    </xf>
    <xf numFmtId="4" fontId="1437" fillId="0" borderId="0" xfId="0" applyNumberFormat="1" applyFont="1" applyAlignment="1">
      <alignment horizontal="center" vertical="center"/>
    </xf>
    <xf numFmtId="164" fontId="1438" fillId="0" borderId="0" xfId="0" applyNumberFormat="1" applyFont="1" applyAlignment="1">
      <alignment horizontal="center" vertical="center"/>
    </xf>
    <xf numFmtId="164" fontId="1439" fillId="0" borderId="0" xfId="0" applyNumberFormat="1" applyFont="1" applyAlignment="1">
      <alignment horizontal="center" vertical="center"/>
    </xf>
    <xf numFmtId="165" fontId="1440" fillId="0" borderId="0" xfId="0" applyNumberFormat="1" applyFont="1" applyAlignment="1">
      <alignment horizontal="center" vertical="center"/>
    </xf>
    <xf numFmtId="164" fontId="1441" fillId="0" borderId="0" xfId="0" applyNumberFormat="1" applyFont="1" applyAlignment="1">
      <alignment horizontal="center" vertical="center"/>
    </xf>
    <xf numFmtId="164" fontId="1442" fillId="0" borderId="0" xfId="0" applyNumberFormat="1" applyFont="1" applyAlignment="1">
      <alignment horizontal="center" vertical="center" wrapText="1"/>
    </xf>
    <xf numFmtId="4" fontId="1443" fillId="0" borderId="0" xfId="0" applyNumberFormat="1" applyFont="1" applyAlignment="1">
      <alignment horizontal="center" vertical="center"/>
    </xf>
    <xf numFmtId="164" fontId="1444" fillId="0" borderId="0" xfId="0" applyNumberFormat="1" applyFont="1" applyAlignment="1">
      <alignment horizontal="center" vertical="center"/>
    </xf>
    <xf numFmtId="0" fontId="1445" fillId="0" borderId="0" xfId="0" applyFont="1" applyAlignment="1">
      <alignment horizontal="center" vertical="center" wrapText="1"/>
    </xf>
    <xf numFmtId="4" fontId="1446" fillId="0" borderId="0" xfId="0" applyNumberFormat="1" applyFont="1" applyAlignment="1">
      <alignment horizontal="center" vertical="center"/>
    </xf>
    <xf numFmtId="164" fontId="1447" fillId="0" borderId="0" xfId="0" applyNumberFormat="1" applyFont="1" applyAlignment="1">
      <alignment horizontal="center" vertical="center"/>
    </xf>
    <xf numFmtId="164" fontId="1448" fillId="0" borderId="0" xfId="0" applyNumberFormat="1" applyFont="1" applyAlignment="1">
      <alignment horizontal="center" vertical="center"/>
    </xf>
    <xf numFmtId="165" fontId="1449" fillId="0" borderId="0" xfId="0" applyNumberFormat="1" applyFont="1" applyAlignment="1">
      <alignment horizontal="center" vertical="center"/>
    </xf>
    <xf numFmtId="164" fontId="1450" fillId="0" borderId="0" xfId="0" applyNumberFormat="1" applyFont="1" applyAlignment="1">
      <alignment horizontal="center" vertical="center"/>
    </xf>
    <xf numFmtId="164" fontId="1451" fillId="0" borderId="0" xfId="0" applyNumberFormat="1" applyFont="1" applyAlignment="1">
      <alignment horizontal="center" vertical="center" wrapText="1"/>
    </xf>
    <xf numFmtId="4" fontId="1452" fillId="0" borderId="0" xfId="0" applyNumberFormat="1" applyFont="1" applyAlignment="1">
      <alignment horizontal="center" vertical="center"/>
    </xf>
    <xf numFmtId="164" fontId="1453" fillId="0" borderId="0" xfId="0" applyNumberFormat="1" applyFont="1" applyAlignment="1">
      <alignment horizontal="center" vertical="center"/>
    </xf>
    <xf numFmtId="0" fontId="1454" fillId="0" borderId="0" xfId="0" applyFont="1" applyAlignment="1">
      <alignment horizontal="center" vertical="center" wrapText="1"/>
    </xf>
    <xf numFmtId="4" fontId="1455" fillId="0" borderId="0" xfId="0" applyNumberFormat="1" applyFont="1" applyAlignment="1">
      <alignment horizontal="center" vertical="center"/>
    </xf>
    <xf numFmtId="164" fontId="1456" fillId="0" borderId="0" xfId="0" applyNumberFormat="1" applyFont="1" applyAlignment="1">
      <alignment horizontal="center" vertical="center"/>
    </xf>
    <xf numFmtId="164" fontId="1457" fillId="0" borderId="0" xfId="0" applyNumberFormat="1" applyFont="1" applyAlignment="1">
      <alignment horizontal="center" vertical="center"/>
    </xf>
    <xf numFmtId="165" fontId="1458" fillId="0" borderId="0" xfId="0" applyNumberFormat="1" applyFont="1" applyAlignment="1">
      <alignment horizontal="center" vertical="center"/>
    </xf>
    <xf numFmtId="164" fontId="1459" fillId="0" borderId="0" xfId="0" applyNumberFormat="1" applyFont="1" applyAlignment="1">
      <alignment horizontal="center" vertical="center"/>
    </xf>
    <xf numFmtId="164" fontId="1460" fillId="0" borderId="0" xfId="0" applyNumberFormat="1" applyFont="1" applyAlignment="1">
      <alignment horizontal="center" vertical="center" wrapText="1"/>
    </xf>
    <xf numFmtId="4" fontId="1461" fillId="0" borderId="0" xfId="0" applyNumberFormat="1" applyFont="1" applyAlignment="1">
      <alignment horizontal="center" vertical="center"/>
    </xf>
    <xf numFmtId="164" fontId="1462" fillId="0" borderId="0" xfId="0" applyNumberFormat="1" applyFont="1" applyAlignment="1">
      <alignment horizontal="center" vertical="center"/>
    </xf>
    <xf numFmtId="0" fontId="1463" fillId="0" borderId="0" xfId="0" applyFont="1" applyAlignment="1">
      <alignment horizontal="center" vertical="center" wrapText="1"/>
    </xf>
    <xf numFmtId="4" fontId="1464" fillId="0" borderId="0" xfId="0" applyNumberFormat="1" applyFont="1" applyAlignment="1">
      <alignment horizontal="center" vertical="center"/>
    </xf>
    <xf numFmtId="164" fontId="1465" fillId="0" borderId="0" xfId="0" applyNumberFormat="1" applyFont="1" applyAlignment="1">
      <alignment horizontal="center" vertical="center"/>
    </xf>
    <xf numFmtId="164" fontId="1466" fillId="0" borderId="0" xfId="0" applyNumberFormat="1" applyFont="1" applyAlignment="1">
      <alignment horizontal="center" vertical="center"/>
    </xf>
    <xf numFmtId="165" fontId="1467" fillId="0" borderId="0" xfId="0" applyNumberFormat="1" applyFont="1" applyAlignment="1">
      <alignment horizontal="center" vertical="center"/>
    </xf>
    <xf numFmtId="164" fontId="1468" fillId="0" borderId="0" xfId="0" applyNumberFormat="1" applyFont="1" applyAlignment="1">
      <alignment horizontal="center" vertical="center"/>
    </xf>
    <xf numFmtId="164" fontId="1469" fillId="0" borderId="0" xfId="0" applyNumberFormat="1" applyFont="1" applyAlignment="1">
      <alignment horizontal="center" vertical="center" wrapText="1"/>
    </xf>
    <xf numFmtId="4" fontId="1470" fillId="0" borderId="0" xfId="0" applyNumberFormat="1" applyFont="1" applyAlignment="1">
      <alignment horizontal="center" vertical="center"/>
    </xf>
    <xf numFmtId="164" fontId="1471" fillId="0" borderId="0" xfId="0" applyNumberFormat="1" applyFont="1" applyAlignment="1">
      <alignment horizontal="center" vertical="center"/>
    </xf>
    <xf numFmtId="0" fontId="1472" fillId="3" borderId="1" xfId="0" applyFont="1" applyFill="1" applyBorder="1" applyAlignment="1">
      <alignment horizontal="center" vertical="center" wrapText="1"/>
    </xf>
    <xf numFmtId="164" fontId="1472" fillId="3" borderId="1" xfId="0" applyNumberFormat="1" applyFont="1" applyFill="1" applyBorder="1" applyAlignment="1">
      <alignment horizontal="center" vertical="center" wrapText="1"/>
    </xf>
    <xf numFmtId="0" fontId="1473" fillId="0" borderId="0" xfId="0" applyFont="1" applyAlignment="1">
      <alignment horizontal="center" vertical="center" wrapText="1"/>
    </xf>
    <xf numFmtId="4" fontId="1474" fillId="0" borderId="0" xfId="0" applyNumberFormat="1" applyFont="1" applyAlignment="1">
      <alignment horizontal="center" vertical="center"/>
    </xf>
    <xf numFmtId="164" fontId="1475" fillId="0" borderId="0" xfId="0" applyNumberFormat="1" applyFont="1" applyAlignment="1">
      <alignment horizontal="center" vertical="center"/>
    </xf>
    <xf numFmtId="164" fontId="1476" fillId="0" borderId="0" xfId="0" applyNumberFormat="1" applyFont="1" applyAlignment="1">
      <alignment horizontal="center" vertical="center"/>
    </xf>
    <xf numFmtId="165" fontId="1477" fillId="0" borderId="0" xfId="0" applyNumberFormat="1" applyFont="1" applyAlignment="1">
      <alignment horizontal="center" vertical="center"/>
    </xf>
    <xf numFmtId="164" fontId="1478" fillId="0" borderId="0" xfId="0" applyNumberFormat="1" applyFont="1" applyAlignment="1">
      <alignment horizontal="center" vertical="center"/>
    </xf>
    <xf numFmtId="164" fontId="1479" fillId="0" borderId="0" xfId="0" applyNumberFormat="1" applyFont="1" applyAlignment="1">
      <alignment horizontal="center" vertical="center" wrapText="1"/>
    </xf>
    <xf numFmtId="4" fontId="1480" fillId="0" borderId="0" xfId="0" applyNumberFormat="1" applyFont="1" applyAlignment="1">
      <alignment horizontal="center" vertical="center"/>
    </xf>
    <xf numFmtId="164" fontId="1481" fillId="0" borderId="0" xfId="0" applyNumberFormat="1" applyFont="1" applyAlignment="1">
      <alignment horizontal="center" vertical="center"/>
    </xf>
    <xf numFmtId="0" fontId="1482" fillId="0" borderId="0" xfId="0" applyFont="1" applyAlignment="1">
      <alignment horizontal="center" vertical="center" wrapText="1"/>
    </xf>
    <xf numFmtId="4" fontId="1483" fillId="0" borderId="0" xfId="0" applyNumberFormat="1" applyFont="1" applyAlignment="1">
      <alignment horizontal="center" vertical="center"/>
    </xf>
    <xf numFmtId="164" fontId="1484" fillId="0" borderId="0" xfId="0" applyNumberFormat="1" applyFont="1" applyAlignment="1">
      <alignment horizontal="center" vertical="center"/>
    </xf>
    <xf numFmtId="164" fontId="1485" fillId="0" borderId="0" xfId="0" applyNumberFormat="1" applyFont="1" applyAlignment="1">
      <alignment horizontal="center" vertical="center"/>
    </xf>
    <xf numFmtId="165" fontId="1486" fillId="0" borderId="0" xfId="0" applyNumberFormat="1" applyFont="1" applyAlignment="1">
      <alignment horizontal="center" vertical="center"/>
    </xf>
    <xf numFmtId="164" fontId="1487" fillId="0" borderId="0" xfId="0" applyNumberFormat="1" applyFont="1" applyAlignment="1">
      <alignment horizontal="center" vertical="center"/>
    </xf>
    <xf numFmtId="164" fontId="1488" fillId="0" borderId="0" xfId="0" applyNumberFormat="1" applyFont="1" applyAlignment="1">
      <alignment horizontal="center" vertical="center" wrapText="1"/>
    </xf>
    <xf numFmtId="4" fontId="1489" fillId="0" borderId="0" xfId="0" applyNumberFormat="1" applyFont="1" applyAlignment="1">
      <alignment horizontal="center" vertical="center"/>
    </xf>
    <xf numFmtId="164" fontId="1490" fillId="0" borderId="0" xfId="0" applyNumberFormat="1" applyFont="1" applyAlignment="1">
      <alignment horizontal="center" vertical="center"/>
    </xf>
    <xf numFmtId="0" fontId="1491" fillId="3" borderId="1" xfId="0" applyFont="1" applyFill="1" applyBorder="1" applyAlignment="1">
      <alignment horizontal="center" vertical="center" wrapText="1"/>
    </xf>
    <xf numFmtId="164" fontId="1491" fillId="3" borderId="1" xfId="0" applyNumberFormat="1" applyFont="1" applyFill="1" applyBorder="1" applyAlignment="1">
      <alignment horizontal="center" vertical="center" wrapText="1"/>
    </xf>
    <xf numFmtId="0" fontId="1492" fillId="0" borderId="0" xfId="0" applyFont="1" applyAlignment="1">
      <alignment horizontal="center" vertical="center" wrapText="1"/>
    </xf>
    <xf numFmtId="4" fontId="1493" fillId="0" borderId="0" xfId="0" applyNumberFormat="1" applyFont="1" applyAlignment="1">
      <alignment horizontal="center" vertical="center"/>
    </xf>
    <xf numFmtId="164" fontId="1494" fillId="0" borderId="0" xfId="0" applyNumberFormat="1" applyFont="1" applyAlignment="1">
      <alignment horizontal="center" vertical="center"/>
    </xf>
    <xf numFmtId="164" fontId="1495" fillId="0" borderId="0" xfId="0" applyNumberFormat="1" applyFont="1" applyAlignment="1">
      <alignment horizontal="center" vertical="center"/>
    </xf>
    <xf numFmtId="165" fontId="1496" fillId="0" borderId="0" xfId="0" applyNumberFormat="1" applyFont="1" applyAlignment="1">
      <alignment horizontal="center" vertical="center"/>
    </xf>
    <xf numFmtId="164" fontId="1497" fillId="0" borderId="0" xfId="0" applyNumberFormat="1" applyFont="1" applyAlignment="1">
      <alignment horizontal="center" vertical="center"/>
    </xf>
    <xf numFmtId="164" fontId="1498" fillId="0" borderId="0" xfId="0" applyNumberFormat="1" applyFont="1" applyAlignment="1">
      <alignment horizontal="center" vertical="center" wrapText="1"/>
    </xf>
    <xf numFmtId="4" fontId="1499" fillId="0" borderId="0" xfId="0" applyNumberFormat="1" applyFont="1" applyAlignment="1">
      <alignment horizontal="center" vertical="center"/>
    </xf>
    <xf numFmtId="164" fontId="1500" fillId="0" borderId="0" xfId="0" applyNumberFormat="1" applyFont="1" applyAlignment="1">
      <alignment horizontal="center" vertical="center"/>
    </xf>
    <xf numFmtId="0" fontId="1501" fillId="0" borderId="0" xfId="0" applyFont="1" applyAlignment="1">
      <alignment horizontal="center" vertical="center" wrapText="1"/>
    </xf>
    <xf numFmtId="4" fontId="1502" fillId="0" borderId="0" xfId="0" applyNumberFormat="1" applyFont="1" applyAlignment="1">
      <alignment horizontal="center" vertical="center"/>
    </xf>
    <xf numFmtId="164" fontId="1503" fillId="0" borderId="0" xfId="0" applyNumberFormat="1" applyFont="1" applyAlignment="1">
      <alignment horizontal="center" vertical="center"/>
    </xf>
    <xf numFmtId="164" fontId="1504" fillId="0" borderId="0" xfId="0" applyNumberFormat="1" applyFont="1" applyAlignment="1">
      <alignment horizontal="center" vertical="center"/>
    </xf>
    <xf numFmtId="165" fontId="1505" fillId="0" borderId="0" xfId="0" applyNumberFormat="1" applyFont="1" applyAlignment="1">
      <alignment horizontal="center" vertical="center"/>
    </xf>
    <xf numFmtId="164" fontId="1506" fillId="0" borderId="0" xfId="0" applyNumberFormat="1" applyFont="1" applyAlignment="1">
      <alignment horizontal="center" vertical="center"/>
    </xf>
    <xf numFmtId="164" fontId="1507" fillId="0" borderId="0" xfId="0" applyNumberFormat="1" applyFont="1" applyAlignment="1">
      <alignment horizontal="center" vertical="center" wrapText="1"/>
    </xf>
    <xf numFmtId="4" fontId="1508" fillId="0" borderId="0" xfId="0" applyNumberFormat="1" applyFont="1" applyAlignment="1">
      <alignment horizontal="center" vertical="center"/>
    </xf>
    <xf numFmtId="164" fontId="1509" fillId="0" borderId="0" xfId="0" applyNumberFormat="1" applyFont="1" applyAlignment="1">
      <alignment horizontal="center" vertical="center"/>
    </xf>
    <xf numFmtId="0" fontId="1510" fillId="0" borderId="0" xfId="0" applyFont="1" applyAlignment="1">
      <alignment horizontal="center" vertical="center" wrapText="1"/>
    </xf>
    <xf numFmtId="4" fontId="1511" fillId="0" borderId="0" xfId="0" applyNumberFormat="1" applyFont="1" applyAlignment="1">
      <alignment horizontal="center" vertical="center"/>
    </xf>
    <xf numFmtId="164" fontId="1512" fillId="0" borderId="0" xfId="0" applyNumberFormat="1" applyFont="1" applyAlignment="1">
      <alignment horizontal="center" vertical="center"/>
    </xf>
    <xf numFmtId="164" fontId="1513" fillId="0" borderId="0" xfId="0" applyNumberFormat="1" applyFont="1" applyAlignment="1">
      <alignment horizontal="center" vertical="center"/>
    </xf>
    <xf numFmtId="165" fontId="1514" fillId="0" borderId="0" xfId="0" applyNumberFormat="1" applyFont="1" applyAlignment="1">
      <alignment horizontal="center" vertical="center"/>
    </xf>
    <xf numFmtId="164" fontId="1515" fillId="0" borderId="0" xfId="0" applyNumberFormat="1" applyFont="1" applyAlignment="1">
      <alignment horizontal="center" vertical="center"/>
    </xf>
    <xf numFmtId="164" fontId="1516" fillId="0" borderId="0" xfId="0" applyNumberFormat="1" applyFont="1" applyAlignment="1">
      <alignment horizontal="center" vertical="center" wrapText="1"/>
    </xf>
    <xf numFmtId="4" fontId="1517" fillId="0" borderId="0" xfId="0" applyNumberFormat="1" applyFont="1" applyAlignment="1">
      <alignment horizontal="center" vertical="center"/>
    </xf>
    <xf numFmtId="164" fontId="1518" fillId="0" borderId="0" xfId="0" applyNumberFormat="1" applyFont="1" applyAlignment="1">
      <alignment horizontal="center" vertical="center"/>
    </xf>
    <xf numFmtId="0" fontId="1519" fillId="0" borderId="0" xfId="0" applyFont="1" applyAlignment="1">
      <alignment horizontal="center" vertical="center" wrapText="1"/>
    </xf>
    <xf numFmtId="4" fontId="1520" fillId="0" borderId="0" xfId="0" applyNumberFormat="1" applyFont="1" applyAlignment="1">
      <alignment horizontal="center" vertical="center"/>
    </xf>
    <xf numFmtId="164" fontId="1521" fillId="0" borderId="0" xfId="0" applyNumberFormat="1" applyFont="1" applyAlignment="1">
      <alignment horizontal="center" vertical="center"/>
    </xf>
    <xf numFmtId="164" fontId="1522" fillId="0" borderId="0" xfId="0" applyNumberFormat="1" applyFont="1" applyAlignment="1">
      <alignment horizontal="center" vertical="center"/>
    </xf>
    <xf numFmtId="165" fontId="1523" fillId="0" borderId="0" xfId="0" applyNumberFormat="1" applyFont="1" applyAlignment="1">
      <alignment horizontal="center" vertical="center"/>
    </xf>
    <xf numFmtId="164" fontId="1524" fillId="0" borderId="0" xfId="0" applyNumberFormat="1" applyFont="1" applyAlignment="1">
      <alignment horizontal="center" vertical="center"/>
    </xf>
    <xf numFmtId="164" fontId="1525" fillId="0" borderId="0" xfId="0" applyNumberFormat="1" applyFont="1" applyAlignment="1">
      <alignment horizontal="center" vertical="center" wrapText="1"/>
    </xf>
    <xf numFmtId="4" fontId="1526" fillId="0" borderId="0" xfId="0" applyNumberFormat="1" applyFont="1" applyAlignment="1">
      <alignment horizontal="center" vertical="center"/>
    </xf>
    <xf numFmtId="164" fontId="1527" fillId="0" borderId="0" xfId="0" applyNumberFormat="1" applyFont="1" applyAlignment="1">
      <alignment horizontal="center" vertical="center"/>
    </xf>
    <xf numFmtId="0" fontId="1528" fillId="0" borderId="0" xfId="0" applyFont="1" applyAlignment="1">
      <alignment horizontal="center" vertical="center" wrapText="1"/>
    </xf>
    <xf numFmtId="4" fontId="1529" fillId="0" borderId="0" xfId="0" applyNumberFormat="1" applyFont="1" applyAlignment="1">
      <alignment horizontal="center" vertical="center"/>
    </xf>
    <xf numFmtId="164" fontId="1530" fillId="0" borderId="0" xfId="0" applyNumberFormat="1" applyFont="1" applyAlignment="1">
      <alignment horizontal="center" vertical="center"/>
    </xf>
    <xf numFmtId="164" fontId="1531" fillId="0" borderId="0" xfId="0" applyNumberFormat="1" applyFont="1" applyAlignment="1">
      <alignment horizontal="center" vertical="center"/>
    </xf>
    <xf numFmtId="165" fontId="1532" fillId="0" borderId="0" xfId="0" applyNumberFormat="1" applyFont="1" applyAlignment="1">
      <alignment horizontal="center" vertical="center"/>
    </xf>
    <xf numFmtId="164" fontId="1533" fillId="0" borderId="0" xfId="0" applyNumberFormat="1" applyFont="1" applyAlignment="1">
      <alignment horizontal="center" vertical="center"/>
    </xf>
    <xf numFmtId="164" fontId="1534" fillId="0" borderId="0" xfId="0" applyNumberFormat="1" applyFont="1" applyAlignment="1">
      <alignment horizontal="center" vertical="center" wrapText="1"/>
    </xf>
    <xf numFmtId="4" fontId="1535" fillId="0" borderId="0" xfId="0" applyNumberFormat="1" applyFont="1" applyAlignment="1">
      <alignment horizontal="center" vertical="center"/>
    </xf>
    <xf numFmtId="164" fontId="1536" fillId="0" borderId="0" xfId="0" applyNumberFormat="1" applyFont="1" applyAlignment="1">
      <alignment horizontal="center" vertical="center"/>
    </xf>
    <xf numFmtId="0" fontId="1537" fillId="0" borderId="0" xfId="0" applyFont="1" applyAlignment="1">
      <alignment horizontal="center" vertical="center" wrapText="1"/>
    </xf>
    <xf numFmtId="4" fontId="1538" fillId="0" borderId="0" xfId="0" applyNumberFormat="1" applyFont="1" applyAlignment="1">
      <alignment horizontal="center" vertical="center"/>
    </xf>
    <xf numFmtId="164" fontId="1539" fillId="0" borderId="0" xfId="0" applyNumberFormat="1" applyFont="1" applyAlignment="1">
      <alignment horizontal="center" vertical="center"/>
    </xf>
    <xf numFmtId="164" fontId="1540" fillId="0" borderId="0" xfId="0" applyNumberFormat="1" applyFont="1" applyAlignment="1">
      <alignment horizontal="center" vertical="center"/>
    </xf>
    <xf numFmtId="165" fontId="1541" fillId="0" borderId="0" xfId="0" applyNumberFormat="1" applyFont="1" applyAlignment="1">
      <alignment horizontal="center" vertical="center"/>
    </xf>
    <xf numFmtId="164" fontId="1542" fillId="0" borderId="0" xfId="0" applyNumberFormat="1" applyFont="1" applyAlignment="1">
      <alignment horizontal="center" vertical="center"/>
    </xf>
    <xf numFmtId="164" fontId="1543" fillId="0" borderId="0" xfId="0" applyNumberFormat="1" applyFont="1" applyAlignment="1">
      <alignment horizontal="center" vertical="center" wrapText="1"/>
    </xf>
    <xf numFmtId="4" fontId="1544" fillId="0" borderId="0" xfId="0" applyNumberFormat="1" applyFont="1" applyAlignment="1">
      <alignment horizontal="center" vertical="center"/>
    </xf>
    <xf numFmtId="164" fontId="1545" fillId="0" borderId="0" xfId="0" applyNumberFormat="1" applyFont="1" applyAlignment="1">
      <alignment horizontal="center" vertical="center"/>
    </xf>
    <xf numFmtId="0" fontId="1546" fillId="0" borderId="0" xfId="0" applyFont="1" applyAlignment="1">
      <alignment horizontal="center" vertical="center" wrapText="1"/>
    </xf>
    <xf numFmtId="4" fontId="1547" fillId="0" borderId="0" xfId="0" applyNumberFormat="1" applyFont="1" applyAlignment="1">
      <alignment horizontal="center" vertical="center"/>
    </xf>
    <xf numFmtId="164" fontId="1548" fillId="0" borderId="0" xfId="0" applyNumberFormat="1" applyFont="1" applyAlignment="1">
      <alignment horizontal="center" vertical="center"/>
    </xf>
    <xf numFmtId="164" fontId="1549" fillId="0" borderId="0" xfId="0" applyNumberFormat="1" applyFont="1" applyAlignment="1">
      <alignment horizontal="center" vertical="center"/>
    </xf>
    <xf numFmtId="165" fontId="1550" fillId="0" borderId="0" xfId="0" applyNumberFormat="1" applyFont="1" applyAlignment="1">
      <alignment horizontal="center" vertical="center"/>
    </xf>
    <xf numFmtId="164" fontId="1551" fillId="0" borderId="0" xfId="0" applyNumberFormat="1" applyFont="1" applyAlignment="1">
      <alignment horizontal="center" vertical="center"/>
    </xf>
    <xf numFmtId="164" fontId="1552" fillId="0" borderId="0" xfId="0" applyNumberFormat="1" applyFont="1" applyAlignment="1">
      <alignment horizontal="center" vertical="center" wrapText="1"/>
    </xf>
    <xf numFmtId="4" fontId="1553" fillId="0" borderId="0" xfId="0" applyNumberFormat="1" applyFont="1" applyAlignment="1">
      <alignment horizontal="center" vertical="center"/>
    </xf>
    <xf numFmtId="164" fontId="1554" fillId="0" borderId="0" xfId="0" applyNumberFormat="1" applyFont="1" applyAlignment="1">
      <alignment horizontal="center" vertical="center"/>
    </xf>
    <xf numFmtId="0" fontId="1555" fillId="0" borderId="0" xfId="0" applyFont="1" applyAlignment="1">
      <alignment horizontal="center" vertical="center" wrapText="1"/>
    </xf>
    <xf numFmtId="4" fontId="1556" fillId="0" borderId="0" xfId="0" applyNumberFormat="1" applyFont="1" applyAlignment="1">
      <alignment horizontal="center" vertical="center"/>
    </xf>
    <xf numFmtId="164" fontId="1557" fillId="0" borderId="0" xfId="0" applyNumberFormat="1" applyFont="1" applyAlignment="1">
      <alignment horizontal="center" vertical="center"/>
    </xf>
    <xf numFmtId="164" fontId="1558" fillId="0" borderId="0" xfId="0" applyNumberFormat="1" applyFont="1" applyAlignment="1">
      <alignment horizontal="center" vertical="center"/>
    </xf>
    <xf numFmtId="165" fontId="1559" fillId="0" borderId="0" xfId="0" applyNumberFormat="1" applyFont="1" applyAlignment="1">
      <alignment horizontal="center" vertical="center"/>
    </xf>
    <xf numFmtId="164" fontId="1560" fillId="0" borderId="0" xfId="0" applyNumberFormat="1" applyFont="1" applyAlignment="1">
      <alignment horizontal="center" vertical="center"/>
    </xf>
    <xf numFmtId="164" fontId="1561" fillId="0" borderId="0" xfId="0" applyNumberFormat="1" applyFont="1" applyAlignment="1">
      <alignment horizontal="center" vertical="center" wrapText="1"/>
    </xf>
    <xf numFmtId="4" fontId="1562" fillId="0" borderId="0" xfId="0" applyNumberFormat="1" applyFont="1" applyAlignment="1">
      <alignment horizontal="center" vertical="center"/>
    </xf>
    <xf numFmtId="164" fontId="1563" fillId="0" borderId="0" xfId="0" applyNumberFormat="1" applyFont="1" applyAlignment="1">
      <alignment horizontal="center" vertical="center"/>
    </xf>
    <xf numFmtId="0" fontId="1564" fillId="0" borderId="0" xfId="0" applyFont="1" applyAlignment="1">
      <alignment horizontal="center" vertical="center" wrapText="1"/>
    </xf>
    <xf numFmtId="4" fontId="1565" fillId="0" borderId="0" xfId="0" applyNumberFormat="1" applyFont="1" applyAlignment="1">
      <alignment horizontal="center" vertical="center"/>
    </xf>
    <xf numFmtId="164" fontId="1566" fillId="0" borderId="0" xfId="0" applyNumberFormat="1" applyFont="1" applyAlignment="1">
      <alignment horizontal="center" vertical="center"/>
    </xf>
    <xf numFmtId="164" fontId="1567" fillId="0" borderId="0" xfId="0" applyNumberFormat="1" applyFont="1" applyAlignment="1">
      <alignment horizontal="center" vertical="center"/>
    </xf>
    <xf numFmtId="165" fontId="1568" fillId="0" borderId="0" xfId="0" applyNumberFormat="1" applyFont="1" applyAlignment="1">
      <alignment horizontal="center" vertical="center"/>
    </xf>
    <xf numFmtId="164" fontId="1569" fillId="0" borderId="0" xfId="0" applyNumberFormat="1" applyFont="1" applyAlignment="1">
      <alignment horizontal="center" vertical="center"/>
    </xf>
    <xf numFmtId="164" fontId="1570" fillId="0" borderId="0" xfId="0" applyNumberFormat="1" applyFont="1" applyAlignment="1">
      <alignment horizontal="center" vertical="center" wrapText="1"/>
    </xf>
    <xf numFmtId="4" fontId="1571" fillId="0" borderId="0" xfId="0" applyNumberFormat="1" applyFont="1" applyAlignment="1">
      <alignment horizontal="center" vertical="center"/>
    </xf>
    <xf numFmtId="164" fontId="1572" fillId="0" borderId="0" xfId="0" applyNumberFormat="1" applyFont="1" applyAlignment="1">
      <alignment horizontal="center" vertical="center"/>
    </xf>
    <xf numFmtId="0" fontId="1573" fillId="0" borderId="0" xfId="0" applyFont="1" applyAlignment="1">
      <alignment horizontal="center" vertical="center" wrapText="1"/>
    </xf>
    <xf numFmtId="4" fontId="1574" fillId="0" borderId="0" xfId="0" applyNumberFormat="1" applyFont="1" applyAlignment="1">
      <alignment horizontal="center" vertical="center"/>
    </xf>
    <xf numFmtId="164" fontId="1575" fillId="0" borderId="0" xfId="0" applyNumberFormat="1" applyFont="1" applyAlignment="1">
      <alignment horizontal="center" vertical="center"/>
    </xf>
    <xf numFmtId="164" fontId="1576" fillId="0" borderId="0" xfId="0" applyNumberFormat="1" applyFont="1" applyAlignment="1">
      <alignment horizontal="center" vertical="center"/>
    </xf>
    <xf numFmtId="165" fontId="1577" fillId="0" borderId="0" xfId="0" applyNumberFormat="1" applyFont="1" applyAlignment="1">
      <alignment horizontal="center" vertical="center"/>
    </xf>
    <xf numFmtId="164" fontId="1578" fillId="0" borderId="0" xfId="0" applyNumberFormat="1" applyFont="1" applyAlignment="1">
      <alignment horizontal="center" vertical="center"/>
    </xf>
    <xf numFmtId="164" fontId="1579" fillId="0" borderId="0" xfId="0" applyNumberFormat="1" applyFont="1" applyAlignment="1">
      <alignment horizontal="center" vertical="center" wrapText="1"/>
    </xf>
    <xf numFmtId="4" fontId="1580" fillId="0" borderId="0" xfId="0" applyNumberFormat="1" applyFont="1" applyAlignment="1">
      <alignment horizontal="center" vertical="center"/>
    </xf>
    <xf numFmtId="164" fontId="1581" fillId="0" borderId="0" xfId="0" applyNumberFormat="1" applyFont="1" applyAlignment="1">
      <alignment horizontal="center" vertical="center"/>
    </xf>
    <xf numFmtId="0" fontId="1582" fillId="0" borderId="0" xfId="0" applyFont="1" applyAlignment="1">
      <alignment horizontal="center" vertical="center" wrapText="1"/>
    </xf>
    <xf numFmtId="4" fontId="1583" fillId="0" borderId="0" xfId="0" applyNumberFormat="1" applyFont="1" applyAlignment="1">
      <alignment horizontal="center" vertical="center"/>
    </xf>
    <xf numFmtId="164" fontId="1584" fillId="0" borderId="0" xfId="0" applyNumberFormat="1" applyFont="1" applyAlignment="1">
      <alignment horizontal="center" vertical="center"/>
    </xf>
    <xf numFmtId="164" fontId="1585" fillId="0" borderId="0" xfId="0" applyNumberFormat="1" applyFont="1" applyAlignment="1">
      <alignment horizontal="center" vertical="center"/>
    </xf>
    <xf numFmtId="165" fontId="1586" fillId="0" borderId="0" xfId="0" applyNumberFormat="1" applyFont="1" applyAlignment="1">
      <alignment horizontal="center" vertical="center"/>
    </xf>
    <xf numFmtId="164" fontId="1587" fillId="0" borderId="0" xfId="0" applyNumberFormat="1" applyFont="1" applyAlignment="1">
      <alignment horizontal="center" vertical="center"/>
    </xf>
    <xf numFmtId="164" fontId="1588" fillId="0" borderId="0" xfId="0" applyNumberFormat="1" applyFont="1" applyAlignment="1">
      <alignment horizontal="center" vertical="center" wrapText="1"/>
    </xf>
    <xf numFmtId="4" fontId="1589" fillId="0" borderId="0" xfId="0" applyNumberFormat="1" applyFont="1" applyAlignment="1">
      <alignment horizontal="center" vertical="center"/>
    </xf>
    <xf numFmtId="164" fontId="1590" fillId="0" borderId="0" xfId="0" applyNumberFormat="1" applyFont="1" applyAlignment="1">
      <alignment horizontal="center" vertical="center"/>
    </xf>
    <xf numFmtId="0" fontId="1591" fillId="0" borderId="0" xfId="0" applyFont="1" applyAlignment="1">
      <alignment horizontal="center" vertical="center" wrapText="1"/>
    </xf>
    <xf numFmtId="4" fontId="1592" fillId="0" borderId="0" xfId="0" applyNumberFormat="1" applyFont="1" applyAlignment="1">
      <alignment horizontal="center" vertical="center"/>
    </xf>
    <xf numFmtId="164" fontId="1593" fillId="0" borderId="0" xfId="0" applyNumberFormat="1" applyFont="1" applyAlignment="1">
      <alignment horizontal="center" vertical="center"/>
    </xf>
    <xf numFmtId="164" fontId="1594" fillId="0" borderId="0" xfId="0" applyNumberFormat="1" applyFont="1" applyAlignment="1">
      <alignment horizontal="center" vertical="center"/>
    </xf>
    <xf numFmtId="165" fontId="1595" fillId="0" borderId="0" xfId="0" applyNumberFormat="1" applyFont="1" applyAlignment="1">
      <alignment horizontal="center" vertical="center"/>
    </xf>
    <xf numFmtId="164" fontId="1596" fillId="0" borderId="0" xfId="0" applyNumberFormat="1" applyFont="1" applyAlignment="1">
      <alignment horizontal="center" vertical="center"/>
    </xf>
    <xf numFmtId="164" fontId="1597" fillId="0" borderId="0" xfId="0" applyNumberFormat="1" applyFont="1" applyAlignment="1">
      <alignment horizontal="center" vertical="center" wrapText="1"/>
    </xf>
    <xf numFmtId="4" fontId="1598" fillId="0" borderId="0" xfId="0" applyNumberFormat="1" applyFont="1" applyAlignment="1">
      <alignment horizontal="center" vertical="center"/>
    </xf>
    <xf numFmtId="164" fontId="1599" fillId="0" borderId="0" xfId="0" applyNumberFormat="1" applyFont="1" applyAlignment="1">
      <alignment horizontal="center" vertical="center"/>
    </xf>
    <xf numFmtId="0" fontId="1600" fillId="3" borderId="1" xfId="0" applyFont="1" applyFill="1" applyBorder="1" applyAlignment="1">
      <alignment horizontal="center" vertical="center" wrapText="1"/>
    </xf>
    <xf numFmtId="164" fontId="1600" fillId="3" borderId="1" xfId="0" applyNumberFormat="1" applyFont="1" applyFill="1" applyBorder="1" applyAlignment="1">
      <alignment horizontal="center" vertical="center" wrapText="1"/>
    </xf>
    <xf numFmtId="0" fontId="1601" fillId="0" borderId="0" xfId="0" applyFont="1" applyAlignment="1">
      <alignment horizontal="center" vertical="center" wrapText="1"/>
    </xf>
    <xf numFmtId="4" fontId="1602" fillId="0" borderId="0" xfId="0" applyNumberFormat="1" applyFont="1" applyAlignment="1">
      <alignment horizontal="center" vertical="center"/>
    </xf>
    <xf numFmtId="164" fontId="1603" fillId="0" borderId="0" xfId="0" applyNumberFormat="1" applyFont="1" applyAlignment="1">
      <alignment horizontal="center" vertical="center"/>
    </xf>
    <xf numFmtId="164" fontId="1604" fillId="0" borderId="0" xfId="0" applyNumberFormat="1" applyFont="1" applyAlignment="1">
      <alignment horizontal="center" vertical="center"/>
    </xf>
    <xf numFmtId="165" fontId="1605" fillId="0" borderId="0" xfId="0" applyNumberFormat="1" applyFont="1" applyAlignment="1">
      <alignment horizontal="center" vertical="center"/>
    </xf>
    <xf numFmtId="164" fontId="1606" fillId="0" borderId="0" xfId="0" applyNumberFormat="1" applyFont="1" applyAlignment="1">
      <alignment horizontal="center" vertical="center"/>
    </xf>
    <xf numFmtId="164" fontId="1607" fillId="0" borderId="0" xfId="0" applyNumberFormat="1" applyFont="1" applyAlignment="1">
      <alignment horizontal="center" vertical="center" wrapText="1"/>
    </xf>
    <xf numFmtId="4" fontId="1608" fillId="0" borderId="0" xfId="0" applyNumberFormat="1" applyFont="1" applyAlignment="1">
      <alignment horizontal="center" vertical="center"/>
    </xf>
    <xf numFmtId="164" fontId="1609" fillId="0" borderId="0" xfId="0" applyNumberFormat="1" applyFont="1" applyAlignment="1">
      <alignment horizontal="center" vertical="center"/>
    </xf>
    <xf numFmtId="0" fontId="1610" fillId="0" borderId="0" xfId="0" applyFont="1" applyAlignment="1">
      <alignment horizontal="center" vertical="center" wrapText="1"/>
    </xf>
    <xf numFmtId="4" fontId="1611" fillId="0" borderId="0" xfId="0" applyNumberFormat="1" applyFont="1" applyAlignment="1">
      <alignment horizontal="center" vertical="center"/>
    </xf>
    <xf numFmtId="164" fontId="1612" fillId="0" borderId="0" xfId="0" applyNumberFormat="1" applyFont="1" applyAlignment="1">
      <alignment horizontal="center" vertical="center"/>
    </xf>
    <xf numFmtId="164" fontId="1613" fillId="0" borderId="0" xfId="0" applyNumberFormat="1" applyFont="1" applyAlignment="1">
      <alignment horizontal="center" vertical="center"/>
    </xf>
    <xf numFmtId="165" fontId="1614" fillId="0" borderId="0" xfId="0" applyNumberFormat="1" applyFont="1" applyAlignment="1">
      <alignment horizontal="center" vertical="center"/>
    </xf>
    <xf numFmtId="164" fontId="1615" fillId="0" borderId="0" xfId="0" applyNumberFormat="1" applyFont="1" applyAlignment="1">
      <alignment horizontal="center" vertical="center"/>
    </xf>
    <xf numFmtId="164" fontId="1616" fillId="0" borderId="0" xfId="0" applyNumberFormat="1" applyFont="1" applyAlignment="1">
      <alignment horizontal="center" vertical="center" wrapText="1"/>
    </xf>
    <xf numFmtId="4" fontId="1617" fillId="0" borderId="0" xfId="0" applyNumberFormat="1" applyFont="1" applyAlignment="1">
      <alignment horizontal="center" vertical="center"/>
    </xf>
    <xf numFmtId="164" fontId="1618" fillId="0" borderId="0" xfId="0" applyNumberFormat="1" applyFont="1" applyAlignment="1">
      <alignment horizontal="center" vertical="center"/>
    </xf>
    <xf numFmtId="0" fontId="1619" fillId="0" borderId="0" xfId="0" applyFont="1" applyAlignment="1">
      <alignment horizontal="center" vertical="center" wrapText="1"/>
    </xf>
    <xf numFmtId="4" fontId="1620" fillId="0" borderId="0" xfId="0" applyNumberFormat="1" applyFont="1" applyAlignment="1">
      <alignment horizontal="center" vertical="center"/>
    </xf>
    <xf numFmtId="164" fontId="1621" fillId="0" borderId="0" xfId="0" applyNumberFormat="1" applyFont="1" applyAlignment="1">
      <alignment horizontal="center" vertical="center"/>
    </xf>
    <xf numFmtId="164" fontId="1622" fillId="0" borderId="0" xfId="0" applyNumberFormat="1" applyFont="1" applyAlignment="1">
      <alignment horizontal="center" vertical="center"/>
    </xf>
    <xf numFmtId="165" fontId="1623" fillId="0" borderId="0" xfId="0" applyNumberFormat="1" applyFont="1" applyAlignment="1">
      <alignment horizontal="center" vertical="center"/>
    </xf>
    <xf numFmtId="164" fontId="1624" fillId="0" borderId="0" xfId="0" applyNumberFormat="1" applyFont="1" applyAlignment="1">
      <alignment horizontal="center" vertical="center"/>
    </xf>
    <xf numFmtId="164" fontId="1625" fillId="0" borderId="0" xfId="0" applyNumberFormat="1" applyFont="1" applyAlignment="1">
      <alignment horizontal="center" vertical="center" wrapText="1"/>
    </xf>
    <xf numFmtId="4" fontId="1626" fillId="0" borderId="0" xfId="0" applyNumberFormat="1" applyFont="1" applyAlignment="1">
      <alignment horizontal="center" vertical="center"/>
    </xf>
    <xf numFmtId="164" fontId="1627" fillId="0" borderId="0" xfId="0" applyNumberFormat="1" applyFont="1" applyAlignment="1">
      <alignment horizontal="center" vertical="center"/>
    </xf>
    <xf numFmtId="0" fontId="1628" fillId="0" borderId="0" xfId="0" applyFont="1" applyAlignment="1">
      <alignment horizontal="center" vertical="center" wrapText="1"/>
    </xf>
    <xf numFmtId="4" fontId="1629" fillId="0" borderId="0" xfId="0" applyNumberFormat="1" applyFont="1" applyAlignment="1">
      <alignment horizontal="center" vertical="center"/>
    </xf>
    <xf numFmtId="164" fontId="1630" fillId="0" borderId="0" xfId="0" applyNumberFormat="1" applyFont="1" applyAlignment="1">
      <alignment horizontal="center" vertical="center"/>
    </xf>
    <xf numFmtId="164" fontId="1631" fillId="0" borderId="0" xfId="0" applyNumberFormat="1" applyFont="1" applyAlignment="1">
      <alignment horizontal="center" vertical="center"/>
    </xf>
    <xf numFmtId="165" fontId="1632" fillId="0" borderId="0" xfId="0" applyNumberFormat="1" applyFont="1" applyAlignment="1">
      <alignment horizontal="center" vertical="center"/>
    </xf>
    <xf numFmtId="164" fontId="1633" fillId="0" borderId="0" xfId="0" applyNumberFormat="1" applyFont="1" applyAlignment="1">
      <alignment horizontal="center" vertical="center"/>
    </xf>
    <xf numFmtId="164" fontId="1634" fillId="0" borderId="0" xfId="0" applyNumberFormat="1" applyFont="1" applyAlignment="1">
      <alignment horizontal="center" vertical="center" wrapText="1"/>
    </xf>
    <xf numFmtId="4" fontId="1635" fillId="0" borderId="0" xfId="0" applyNumberFormat="1" applyFont="1" applyAlignment="1">
      <alignment horizontal="center" vertical="center"/>
    </xf>
    <xf numFmtId="164" fontId="1636" fillId="0" borderId="0" xfId="0" applyNumberFormat="1" applyFont="1" applyAlignment="1">
      <alignment horizontal="center" vertical="center"/>
    </xf>
    <xf numFmtId="0" fontId="1637" fillId="0" borderId="0" xfId="0" applyFont="1" applyAlignment="1">
      <alignment horizontal="center" vertical="center" wrapText="1"/>
    </xf>
    <xf numFmtId="4" fontId="1638" fillId="0" borderId="0" xfId="0" applyNumberFormat="1" applyFont="1" applyAlignment="1">
      <alignment horizontal="center" vertical="center"/>
    </xf>
    <xf numFmtId="164" fontId="1639" fillId="0" borderId="0" xfId="0" applyNumberFormat="1" applyFont="1" applyAlignment="1">
      <alignment horizontal="center" vertical="center"/>
    </xf>
    <xf numFmtId="164" fontId="1640" fillId="0" borderId="0" xfId="0" applyNumberFormat="1" applyFont="1" applyAlignment="1">
      <alignment horizontal="center" vertical="center"/>
    </xf>
    <xf numFmtId="165" fontId="1641" fillId="0" borderId="0" xfId="0" applyNumberFormat="1" applyFont="1" applyAlignment="1">
      <alignment horizontal="center" vertical="center"/>
    </xf>
    <xf numFmtId="164" fontId="1642" fillId="0" borderId="0" xfId="0" applyNumberFormat="1" applyFont="1" applyAlignment="1">
      <alignment horizontal="center" vertical="center"/>
    </xf>
    <xf numFmtId="164" fontId="1643" fillId="0" borderId="0" xfId="0" applyNumberFormat="1" applyFont="1" applyAlignment="1">
      <alignment horizontal="center" vertical="center" wrapText="1"/>
    </xf>
    <xf numFmtId="4" fontId="1644" fillId="0" borderId="0" xfId="0" applyNumberFormat="1" applyFont="1" applyAlignment="1">
      <alignment horizontal="center" vertical="center"/>
    </xf>
    <xf numFmtId="164" fontId="1645" fillId="0" borderId="0" xfId="0" applyNumberFormat="1" applyFont="1" applyAlignment="1">
      <alignment horizontal="center" vertical="center"/>
    </xf>
    <xf numFmtId="0" fontId="1646" fillId="0" borderId="0" xfId="0" applyFont="1" applyAlignment="1">
      <alignment horizontal="center" vertical="center" wrapText="1"/>
    </xf>
    <xf numFmtId="4" fontId="1647" fillId="0" borderId="0" xfId="0" applyNumberFormat="1" applyFont="1" applyAlignment="1">
      <alignment horizontal="center" vertical="center"/>
    </xf>
    <xf numFmtId="164" fontId="1648" fillId="0" borderId="0" xfId="0" applyNumberFormat="1" applyFont="1" applyAlignment="1">
      <alignment horizontal="center" vertical="center"/>
    </xf>
    <xf numFmtId="164" fontId="1649" fillId="0" borderId="0" xfId="0" applyNumberFormat="1" applyFont="1" applyAlignment="1">
      <alignment horizontal="center" vertical="center"/>
    </xf>
    <xf numFmtId="165" fontId="1650" fillId="0" borderId="0" xfId="0" applyNumberFormat="1" applyFont="1" applyAlignment="1">
      <alignment horizontal="center" vertical="center"/>
    </xf>
    <xf numFmtId="164" fontId="1651" fillId="0" borderId="0" xfId="0" applyNumberFormat="1" applyFont="1" applyAlignment="1">
      <alignment horizontal="center" vertical="center"/>
    </xf>
    <xf numFmtId="164" fontId="1652" fillId="0" borderId="0" xfId="0" applyNumberFormat="1" applyFont="1" applyAlignment="1">
      <alignment horizontal="center" vertical="center" wrapText="1"/>
    </xf>
    <xf numFmtId="4" fontId="1653" fillId="0" borderId="0" xfId="0" applyNumberFormat="1" applyFont="1" applyAlignment="1">
      <alignment horizontal="center" vertical="center"/>
    </xf>
    <xf numFmtId="164" fontId="1654" fillId="0" borderId="0" xfId="0" applyNumberFormat="1" applyFont="1" applyAlignment="1">
      <alignment horizontal="center" vertical="center"/>
    </xf>
    <xf numFmtId="0" fontId="1655" fillId="0" borderId="0" xfId="0" applyFont="1" applyAlignment="1">
      <alignment horizontal="center" vertical="center" wrapText="1"/>
    </xf>
    <xf numFmtId="4" fontId="1656" fillId="0" borderId="0" xfId="0" applyNumberFormat="1" applyFont="1" applyAlignment="1">
      <alignment horizontal="center" vertical="center"/>
    </xf>
    <xf numFmtId="164" fontId="1657" fillId="0" borderId="0" xfId="0" applyNumberFormat="1" applyFont="1" applyAlignment="1">
      <alignment horizontal="center" vertical="center"/>
    </xf>
    <xf numFmtId="164" fontId="1658" fillId="0" borderId="0" xfId="0" applyNumberFormat="1" applyFont="1" applyAlignment="1">
      <alignment horizontal="center" vertical="center"/>
    </xf>
    <xf numFmtId="165" fontId="1659" fillId="0" borderId="0" xfId="0" applyNumberFormat="1" applyFont="1" applyAlignment="1">
      <alignment horizontal="center" vertical="center"/>
    </xf>
    <xf numFmtId="164" fontId="1660" fillId="0" borderId="0" xfId="0" applyNumberFormat="1" applyFont="1" applyAlignment="1">
      <alignment horizontal="center" vertical="center"/>
    </xf>
    <xf numFmtId="164" fontId="1661" fillId="0" borderId="0" xfId="0" applyNumberFormat="1" applyFont="1" applyAlignment="1">
      <alignment horizontal="center" vertical="center" wrapText="1"/>
    </xf>
    <xf numFmtId="4" fontId="1662" fillId="0" borderId="0" xfId="0" applyNumberFormat="1" applyFont="1" applyAlignment="1">
      <alignment horizontal="center" vertical="center"/>
    </xf>
    <xf numFmtId="164" fontId="1663" fillId="0" borderId="0" xfId="0" applyNumberFormat="1" applyFont="1" applyAlignment="1">
      <alignment horizontal="center" vertical="center"/>
    </xf>
    <xf numFmtId="0" fontId="1664" fillId="3" borderId="1" xfId="0" applyFont="1" applyFill="1" applyBorder="1" applyAlignment="1">
      <alignment horizontal="center" vertical="center" wrapText="1"/>
    </xf>
    <xf numFmtId="164" fontId="1664" fillId="3" borderId="1" xfId="0" applyNumberFormat="1" applyFont="1" applyFill="1" applyBorder="1" applyAlignment="1">
      <alignment horizontal="center" vertical="center" wrapText="1"/>
    </xf>
    <xf numFmtId="0" fontId="1665" fillId="0" borderId="0" xfId="0" applyFont="1" applyAlignment="1">
      <alignment horizontal="center" vertical="center" wrapText="1"/>
    </xf>
    <xf numFmtId="4" fontId="1666" fillId="0" borderId="0" xfId="0" applyNumberFormat="1" applyFont="1" applyAlignment="1">
      <alignment horizontal="center" vertical="center"/>
    </xf>
    <xf numFmtId="164" fontId="1667" fillId="0" borderId="0" xfId="0" applyNumberFormat="1" applyFont="1" applyAlignment="1">
      <alignment horizontal="center" vertical="center"/>
    </xf>
    <xf numFmtId="164" fontId="1668" fillId="0" borderId="0" xfId="0" applyNumberFormat="1" applyFont="1" applyAlignment="1">
      <alignment horizontal="center" vertical="center"/>
    </xf>
    <xf numFmtId="165" fontId="1669" fillId="0" borderId="0" xfId="0" applyNumberFormat="1" applyFont="1" applyAlignment="1">
      <alignment horizontal="center" vertical="center"/>
    </xf>
    <xf numFmtId="164" fontId="1670" fillId="0" borderId="0" xfId="0" applyNumberFormat="1" applyFont="1" applyAlignment="1">
      <alignment horizontal="center" vertical="center"/>
    </xf>
    <xf numFmtId="164" fontId="1671" fillId="0" borderId="0" xfId="0" applyNumberFormat="1" applyFont="1" applyAlignment="1">
      <alignment horizontal="center" vertical="center" wrapText="1"/>
    </xf>
    <xf numFmtId="4" fontId="1672" fillId="0" borderId="0" xfId="0" applyNumberFormat="1" applyFont="1" applyAlignment="1">
      <alignment horizontal="center" vertical="center"/>
    </xf>
    <xf numFmtId="164" fontId="1673" fillId="0" borderId="0" xfId="0" applyNumberFormat="1" applyFont="1" applyAlignment="1">
      <alignment horizontal="center" vertical="center"/>
    </xf>
    <xf numFmtId="0" fontId="1674" fillId="0" borderId="0" xfId="0" applyFont="1" applyAlignment="1">
      <alignment horizontal="center" vertical="center" wrapText="1"/>
    </xf>
    <xf numFmtId="4" fontId="1675" fillId="0" borderId="0" xfId="0" applyNumberFormat="1" applyFont="1" applyAlignment="1">
      <alignment horizontal="center" vertical="center"/>
    </xf>
    <xf numFmtId="164" fontId="1676" fillId="0" borderId="0" xfId="0" applyNumberFormat="1" applyFont="1" applyAlignment="1">
      <alignment horizontal="center" vertical="center"/>
    </xf>
    <xf numFmtId="164" fontId="1677" fillId="0" borderId="0" xfId="0" applyNumberFormat="1" applyFont="1" applyAlignment="1">
      <alignment horizontal="center" vertical="center"/>
    </xf>
    <xf numFmtId="165" fontId="1678" fillId="0" borderId="0" xfId="0" applyNumberFormat="1" applyFont="1" applyAlignment="1">
      <alignment horizontal="center" vertical="center"/>
    </xf>
    <xf numFmtId="164" fontId="1679" fillId="0" borderId="0" xfId="0" applyNumberFormat="1" applyFont="1" applyAlignment="1">
      <alignment horizontal="center" vertical="center"/>
    </xf>
    <xf numFmtId="164" fontId="1680" fillId="0" borderId="0" xfId="0" applyNumberFormat="1" applyFont="1" applyAlignment="1">
      <alignment horizontal="center" vertical="center" wrapText="1"/>
    </xf>
    <xf numFmtId="4" fontId="1681" fillId="0" borderId="0" xfId="0" applyNumberFormat="1" applyFont="1" applyAlignment="1">
      <alignment horizontal="center" vertical="center"/>
    </xf>
    <xf numFmtId="164" fontId="1682" fillId="0" borderId="0" xfId="0" applyNumberFormat="1" applyFont="1" applyAlignment="1">
      <alignment horizontal="center" vertical="center"/>
    </xf>
    <xf numFmtId="0" fontId="1683" fillId="0" borderId="0" xfId="0" applyFont="1" applyAlignment="1">
      <alignment horizontal="center" vertical="center" wrapText="1"/>
    </xf>
    <xf numFmtId="4" fontId="1684" fillId="0" borderId="0" xfId="0" applyNumberFormat="1" applyFont="1" applyAlignment="1">
      <alignment horizontal="center" vertical="center"/>
    </xf>
    <xf numFmtId="164" fontId="1685" fillId="0" borderId="0" xfId="0" applyNumberFormat="1" applyFont="1" applyAlignment="1">
      <alignment horizontal="center" vertical="center"/>
    </xf>
    <xf numFmtId="164" fontId="1686" fillId="0" borderId="0" xfId="0" applyNumberFormat="1" applyFont="1" applyAlignment="1">
      <alignment horizontal="center" vertical="center"/>
    </xf>
    <xf numFmtId="165" fontId="1687" fillId="0" borderId="0" xfId="0" applyNumberFormat="1" applyFont="1" applyAlignment="1">
      <alignment horizontal="center" vertical="center"/>
    </xf>
    <xf numFmtId="164" fontId="1688" fillId="0" borderId="0" xfId="0" applyNumberFormat="1" applyFont="1" applyAlignment="1">
      <alignment horizontal="center" vertical="center"/>
    </xf>
    <xf numFmtId="164" fontId="1689" fillId="0" borderId="0" xfId="0" applyNumberFormat="1" applyFont="1" applyAlignment="1">
      <alignment horizontal="center" vertical="center" wrapText="1"/>
    </xf>
    <xf numFmtId="4" fontId="1690" fillId="0" borderId="0" xfId="0" applyNumberFormat="1" applyFont="1" applyAlignment="1">
      <alignment horizontal="center" vertical="center"/>
    </xf>
    <xf numFmtId="164" fontId="1691" fillId="0" borderId="0" xfId="0" applyNumberFormat="1" applyFont="1" applyAlignment="1">
      <alignment horizontal="center" vertical="center"/>
    </xf>
    <xf numFmtId="0" fontId="1692" fillId="0" borderId="0" xfId="0" applyFont="1" applyAlignment="1">
      <alignment horizontal="center" vertical="center" wrapText="1"/>
    </xf>
    <xf numFmtId="4" fontId="1693" fillId="0" borderId="0" xfId="0" applyNumberFormat="1" applyFont="1" applyAlignment="1">
      <alignment horizontal="center" vertical="center"/>
    </xf>
    <xf numFmtId="164" fontId="1694" fillId="0" borderId="0" xfId="0" applyNumberFormat="1" applyFont="1" applyAlignment="1">
      <alignment horizontal="center" vertical="center"/>
    </xf>
    <xf numFmtId="164" fontId="1695" fillId="0" borderId="0" xfId="0" applyNumberFormat="1" applyFont="1" applyAlignment="1">
      <alignment horizontal="center" vertical="center"/>
    </xf>
    <xf numFmtId="165" fontId="1696" fillId="0" borderId="0" xfId="0" applyNumberFormat="1" applyFont="1" applyAlignment="1">
      <alignment horizontal="center" vertical="center"/>
    </xf>
    <xf numFmtId="164" fontId="1697" fillId="0" borderId="0" xfId="0" applyNumberFormat="1" applyFont="1" applyAlignment="1">
      <alignment horizontal="center" vertical="center"/>
    </xf>
    <xf numFmtId="164" fontId="1698" fillId="0" borderId="0" xfId="0" applyNumberFormat="1" applyFont="1" applyAlignment="1">
      <alignment horizontal="center" vertical="center" wrapText="1"/>
    </xf>
    <xf numFmtId="4" fontId="1699" fillId="0" borderId="0" xfId="0" applyNumberFormat="1" applyFont="1" applyAlignment="1">
      <alignment horizontal="center" vertical="center"/>
    </xf>
    <xf numFmtId="164" fontId="1700" fillId="0" borderId="0" xfId="0" applyNumberFormat="1" applyFont="1" applyAlignment="1">
      <alignment horizontal="center" vertical="center"/>
    </xf>
    <xf numFmtId="0" fontId="1701" fillId="0" borderId="0" xfId="0" applyFont="1" applyAlignment="1">
      <alignment horizontal="center" vertical="center" wrapText="1"/>
    </xf>
    <xf numFmtId="4" fontId="1702" fillId="0" borderId="0" xfId="0" applyNumberFormat="1" applyFont="1" applyAlignment="1">
      <alignment horizontal="center" vertical="center"/>
    </xf>
    <xf numFmtId="164" fontId="1703" fillId="0" borderId="0" xfId="0" applyNumberFormat="1" applyFont="1" applyAlignment="1">
      <alignment horizontal="center" vertical="center"/>
    </xf>
    <xf numFmtId="164" fontId="1704" fillId="0" borderId="0" xfId="0" applyNumberFormat="1" applyFont="1" applyAlignment="1">
      <alignment horizontal="center" vertical="center"/>
    </xf>
    <xf numFmtId="165" fontId="1705" fillId="0" borderId="0" xfId="0" applyNumberFormat="1" applyFont="1" applyAlignment="1">
      <alignment horizontal="center" vertical="center"/>
    </xf>
    <xf numFmtId="164" fontId="1706" fillId="0" borderId="0" xfId="0" applyNumberFormat="1" applyFont="1" applyAlignment="1">
      <alignment horizontal="center" vertical="center"/>
    </xf>
    <xf numFmtId="164" fontId="1707" fillId="0" borderId="0" xfId="0" applyNumberFormat="1" applyFont="1" applyAlignment="1">
      <alignment horizontal="center" vertical="center" wrapText="1"/>
    </xf>
    <xf numFmtId="4" fontId="1708" fillId="0" borderId="0" xfId="0" applyNumberFormat="1" applyFont="1" applyAlignment="1">
      <alignment horizontal="center" vertical="center"/>
    </xf>
    <xf numFmtId="164" fontId="1709" fillId="0" borderId="0" xfId="0" applyNumberFormat="1" applyFont="1" applyAlignment="1">
      <alignment horizontal="center" vertical="center"/>
    </xf>
    <xf numFmtId="0" fontId="1710" fillId="0" borderId="0" xfId="0" applyFont="1" applyAlignment="1">
      <alignment horizontal="center" vertical="center" wrapText="1"/>
    </xf>
    <xf numFmtId="4" fontId="1711" fillId="0" borderId="0" xfId="0" applyNumberFormat="1" applyFont="1" applyAlignment="1">
      <alignment horizontal="center" vertical="center"/>
    </xf>
    <xf numFmtId="164" fontId="1712" fillId="0" borderId="0" xfId="0" applyNumberFormat="1" applyFont="1" applyAlignment="1">
      <alignment horizontal="center" vertical="center"/>
    </xf>
    <xf numFmtId="164" fontId="1713" fillId="0" borderId="0" xfId="0" applyNumberFormat="1" applyFont="1" applyAlignment="1">
      <alignment horizontal="center" vertical="center"/>
    </xf>
    <xf numFmtId="165" fontId="1714" fillId="0" borderId="0" xfId="0" applyNumberFormat="1" applyFont="1" applyAlignment="1">
      <alignment horizontal="center" vertical="center"/>
    </xf>
    <xf numFmtId="164" fontId="1715" fillId="0" borderId="0" xfId="0" applyNumberFormat="1" applyFont="1" applyAlignment="1">
      <alignment horizontal="center" vertical="center"/>
    </xf>
    <xf numFmtId="164" fontId="1716" fillId="0" borderId="0" xfId="0" applyNumberFormat="1" applyFont="1" applyAlignment="1">
      <alignment horizontal="center" vertical="center" wrapText="1"/>
    </xf>
    <xf numFmtId="4" fontId="1717" fillId="0" borderId="0" xfId="0" applyNumberFormat="1" applyFont="1" applyAlignment="1">
      <alignment horizontal="center" vertical="center"/>
    </xf>
    <xf numFmtId="164" fontId="1718" fillId="0" borderId="0" xfId="0" applyNumberFormat="1" applyFont="1" applyAlignment="1">
      <alignment horizontal="center" vertical="center"/>
    </xf>
    <xf numFmtId="0" fontId="1719" fillId="3" borderId="1" xfId="0" applyFont="1" applyFill="1" applyBorder="1" applyAlignment="1">
      <alignment horizontal="center" vertical="center" wrapText="1"/>
    </xf>
    <xf numFmtId="164" fontId="1719" fillId="3" borderId="1" xfId="0" applyNumberFormat="1" applyFont="1" applyFill="1" applyBorder="1" applyAlignment="1">
      <alignment horizontal="center" vertical="center" wrapText="1"/>
    </xf>
    <xf numFmtId="0" fontId="1720" fillId="0" borderId="0" xfId="0" applyFont="1" applyAlignment="1">
      <alignment horizontal="center" vertical="center" wrapText="1"/>
    </xf>
    <xf numFmtId="4" fontId="1721" fillId="0" borderId="0" xfId="0" applyNumberFormat="1" applyFont="1" applyAlignment="1">
      <alignment horizontal="center" vertical="center"/>
    </xf>
    <xf numFmtId="164" fontId="1722" fillId="0" borderId="0" xfId="0" applyNumberFormat="1" applyFont="1" applyAlignment="1">
      <alignment horizontal="center" vertical="center"/>
    </xf>
    <xf numFmtId="164" fontId="1723" fillId="0" borderId="0" xfId="0" applyNumberFormat="1" applyFont="1" applyAlignment="1">
      <alignment horizontal="center" vertical="center"/>
    </xf>
    <xf numFmtId="165" fontId="1724" fillId="0" borderId="0" xfId="0" applyNumberFormat="1" applyFont="1" applyAlignment="1">
      <alignment horizontal="center" vertical="center"/>
    </xf>
    <xf numFmtId="164" fontId="1725" fillId="0" borderId="0" xfId="0" applyNumberFormat="1" applyFont="1" applyAlignment="1">
      <alignment horizontal="center" vertical="center"/>
    </xf>
    <xf numFmtId="164" fontId="1726" fillId="0" borderId="0" xfId="0" applyNumberFormat="1" applyFont="1" applyAlignment="1">
      <alignment horizontal="center" vertical="center" wrapText="1"/>
    </xf>
    <xf numFmtId="4" fontId="1727" fillId="0" borderId="0" xfId="0" applyNumberFormat="1" applyFont="1" applyAlignment="1">
      <alignment horizontal="center" vertical="center"/>
    </xf>
    <xf numFmtId="164" fontId="1728" fillId="0" borderId="0" xfId="0" applyNumberFormat="1" applyFont="1" applyAlignment="1">
      <alignment horizontal="center" vertical="center"/>
    </xf>
    <xf numFmtId="0" fontId="1729" fillId="0" borderId="0" xfId="0" applyFont="1" applyAlignment="1">
      <alignment horizontal="center" vertical="center" wrapText="1"/>
    </xf>
    <xf numFmtId="4" fontId="1730" fillId="0" borderId="0" xfId="0" applyNumberFormat="1" applyFont="1" applyAlignment="1">
      <alignment horizontal="center" vertical="center"/>
    </xf>
    <xf numFmtId="164" fontId="1731" fillId="0" borderId="0" xfId="0" applyNumberFormat="1" applyFont="1" applyAlignment="1">
      <alignment horizontal="center" vertical="center"/>
    </xf>
    <xf numFmtId="164" fontId="1732" fillId="0" borderId="0" xfId="0" applyNumberFormat="1" applyFont="1" applyAlignment="1">
      <alignment horizontal="center" vertical="center"/>
    </xf>
    <xf numFmtId="165" fontId="1733" fillId="0" borderId="0" xfId="0" applyNumberFormat="1" applyFont="1" applyAlignment="1">
      <alignment horizontal="center" vertical="center"/>
    </xf>
    <xf numFmtId="164" fontId="1734" fillId="0" borderId="0" xfId="0" applyNumberFormat="1" applyFont="1" applyAlignment="1">
      <alignment horizontal="center" vertical="center"/>
    </xf>
    <xf numFmtId="164" fontId="1735" fillId="0" borderId="0" xfId="0" applyNumberFormat="1" applyFont="1" applyAlignment="1">
      <alignment horizontal="center" vertical="center" wrapText="1"/>
    </xf>
    <xf numFmtId="4" fontId="1736" fillId="0" borderId="0" xfId="0" applyNumberFormat="1" applyFont="1" applyAlignment="1">
      <alignment horizontal="center" vertical="center"/>
    </xf>
    <xf numFmtId="164" fontId="1737" fillId="0" borderId="0" xfId="0" applyNumberFormat="1" applyFont="1" applyAlignment="1">
      <alignment horizontal="center" vertical="center"/>
    </xf>
    <xf numFmtId="0" fontId="1738" fillId="3" borderId="1" xfId="0" applyFont="1" applyFill="1" applyBorder="1" applyAlignment="1">
      <alignment horizontal="center" vertical="center" wrapText="1"/>
    </xf>
    <xf numFmtId="164" fontId="1738" fillId="3" borderId="1" xfId="0" applyNumberFormat="1" applyFont="1" applyFill="1" applyBorder="1" applyAlignment="1">
      <alignment horizontal="center" vertical="center" wrapText="1"/>
    </xf>
    <xf numFmtId="0" fontId="1739" fillId="0" borderId="0" xfId="0" applyFont="1" applyAlignment="1">
      <alignment horizontal="center" vertical="center" wrapText="1"/>
    </xf>
    <xf numFmtId="4" fontId="1740" fillId="0" borderId="0" xfId="0" applyNumberFormat="1" applyFont="1" applyAlignment="1">
      <alignment horizontal="center" vertical="center"/>
    </xf>
    <xf numFmtId="164" fontId="1741" fillId="0" borderId="0" xfId="0" applyNumberFormat="1" applyFont="1" applyAlignment="1">
      <alignment horizontal="center" vertical="center"/>
    </xf>
    <xf numFmtId="164" fontId="1742" fillId="0" borderId="0" xfId="0" applyNumberFormat="1" applyFont="1" applyAlignment="1">
      <alignment horizontal="center" vertical="center"/>
    </xf>
    <xf numFmtId="165" fontId="1743" fillId="0" borderId="0" xfId="0" applyNumberFormat="1" applyFont="1" applyAlignment="1">
      <alignment horizontal="center" vertical="center"/>
    </xf>
    <xf numFmtId="164" fontId="1744" fillId="0" borderId="0" xfId="0" applyNumberFormat="1" applyFont="1" applyAlignment="1">
      <alignment horizontal="center" vertical="center"/>
    </xf>
    <xf numFmtId="164" fontId="1745" fillId="0" borderId="0" xfId="0" applyNumberFormat="1" applyFont="1" applyAlignment="1">
      <alignment horizontal="center" vertical="center" wrapText="1"/>
    </xf>
    <xf numFmtId="4" fontId="1746" fillId="0" borderId="0" xfId="0" applyNumberFormat="1" applyFont="1" applyAlignment="1">
      <alignment horizontal="center" vertical="center"/>
    </xf>
    <xf numFmtId="164" fontId="1747" fillId="0" borderId="0" xfId="0" applyNumberFormat="1" applyFont="1" applyAlignment="1">
      <alignment horizontal="center" vertical="center"/>
    </xf>
    <xf numFmtId="0" fontId="1748" fillId="0" borderId="0" xfId="0" applyFont="1" applyAlignment="1">
      <alignment horizontal="center" vertical="center" wrapText="1"/>
    </xf>
    <xf numFmtId="4" fontId="1749" fillId="0" borderId="0" xfId="0" applyNumberFormat="1" applyFont="1" applyAlignment="1">
      <alignment horizontal="center" vertical="center"/>
    </xf>
    <xf numFmtId="164" fontId="1750" fillId="0" borderId="0" xfId="0" applyNumberFormat="1" applyFont="1" applyAlignment="1">
      <alignment horizontal="center" vertical="center"/>
    </xf>
    <xf numFmtId="164" fontId="1751" fillId="0" borderId="0" xfId="0" applyNumberFormat="1" applyFont="1" applyAlignment="1">
      <alignment horizontal="center" vertical="center"/>
    </xf>
    <xf numFmtId="165" fontId="1752" fillId="0" borderId="0" xfId="0" applyNumberFormat="1" applyFont="1" applyAlignment="1">
      <alignment horizontal="center" vertical="center"/>
    </xf>
    <xf numFmtId="164" fontId="1753" fillId="0" borderId="0" xfId="0" applyNumberFormat="1" applyFont="1" applyAlignment="1">
      <alignment horizontal="center" vertical="center"/>
    </xf>
    <xf numFmtId="164" fontId="1754" fillId="0" borderId="0" xfId="0" applyNumberFormat="1" applyFont="1" applyAlignment="1">
      <alignment horizontal="center" vertical="center" wrapText="1"/>
    </xf>
    <xf numFmtId="4" fontId="1755" fillId="0" borderId="0" xfId="0" applyNumberFormat="1" applyFont="1" applyAlignment="1">
      <alignment horizontal="center" vertical="center"/>
    </xf>
    <xf numFmtId="164" fontId="1756" fillId="0" borderId="0" xfId="0" applyNumberFormat="1" applyFont="1" applyAlignment="1">
      <alignment horizontal="center" vertical="center"/>
    </xf>
    <xf numFmtId="0" fontId="1757" fillId="0" borderId="0" xfId="0" applyFont="1" applyAlignment="1">
      <alignment horizontal="center" vertical="center" wrapText="1"/>
    </xf>
    <xf numFmtId="4" fontId="1758" fillId="0" borderId="0" xfId="0" applyNumberFormat="1" applyFont="1" applyAlignment="1">
      <alignment horizontal="center" vertical="center"/>
    </xf>
    <xf numFmtId="164" fontId="1759" fillId="0" borderId="0" xfId="0" applyNumberFormat="1" applyFont="1" applyAlignment="1">
      <alignment horizontal="center" vertical="center"/>
    </xf>
    <xf numFmtId="164" fontId="1760" fillId="0" borderId="0" xfId="0" applyNumberFormat="1" applyFont="1" applyAlignment="1">
      <alignment horizontal="center" vertical="center"/>
    </xf>
    <xf numFmtId="165" fontId="1761" fillId="0" borderId="0" xfId="0" applyNumberFormat="1" applyFont="1" applyAlignment="1">
      <alignment horizontal="center" vertical="center"/>
    </xf>
    <xf numFmtId="164" fontId="1762" fillId="0" borderId="0" xfId="0" applyNumberFormat="1" applyFont="1" applyAlignment="1">
      <alignment horizontal="center" vertical="center"/>
    </xf>
    <xf numFmtId="164" fontId="1763" fillId="0" borderId="0" xfId="0" applyNumberFormat="1" applyFont="1" applyAlignment="1">
      <alignment horizontal="center" vertical="center" wrapText="1"/>
    </xf>
    <xf numFmtId="4" fontId="1764" fillId="0" borderId="0" xfId="0" applyNumberFormat="1" applyFont="1" applyAlignment="1">
      <alignment horizontal="center" vertical="center"/>
    </xf>
    <xf numFmtId="164" fontId="1765" fillId="0" borderId="0" xfId="0" applyNumberFormat="1" applyFont="1" applyAlignment="1">
      <alignment horizontal="center" vertical="center"/>
    </xf>
    <xf numFmtId="0" fontId="1766" fillId="3" borderId="1" xfId="0" applyFont="1" applyFill="1" applyBorder="1" applyAlignment="1">
      <alignment horizontal="center" vertical="center" wrapText="1"/>
    </xf>
    <xf numFmtId="164" fontId="1766" fillId="3" borderId="1" xfId="0" applyNumberFormat="1" applyFont="1" applyFill="1" applyBorder="1" applyAlignment="1">
      <alignment horizontal="center" vertical="center" wrapText="1"/>
    </xf>
    <xf numFmtId="0" fontId="1767" fillId="0" borderId="0" xfId="0" applyFont="1" applyAlignment="1">
      <alignment horizontal="center" vertical="center" wrapText="1"/>
    </xf>
    <xf numFmtId="4" fontId="1768" fillId="0" borderId="0" xfId="0" applyNumberFormat="1" applyFont="1" applyAlignment="1">
      <alignment horizontal="center" vertical="center"/>
    </xf>
    <xf numFmtId="164" fontId="1769" fillId="0" borderId="0" xfId="0" applyNumberFormat="1" applyFont="1" applyAlignment="1">
      <alignment horizontal="center" vertical="center"/>
    </xf>
    <xf numFmtId="164" fontId="1770" fillId="0" borderId="0" xfId="0" applyNumberFormat="1" applyFont="1" applyAlignment="1">
      <alignment horizontal="center" vertical="center"/>
    </xf>
    <xf numFmtId="165" fontId="1771" fillId="0" borderId="0" xfId="0" applyNumberFormat="1" applyFont="1" applyAlignment="1">
      <alignment horizontal="center" vertical="center"/>
    </xf>
    <xf numFmtId="164" fontId="1772" fillId="0" borderId="0" xfId="0" applyNumberFormat="1" applyFont="1" applyAlignment="1">
      <alignment horizontal="center" vertical="center"/>
    </xf>
    <xf numFmtId="164" fontId="1773" fillId="0" borderId="0" xfId="0" applyNumberFormat="1" applyFont="1" applyAlignment="1">
      <alignment horizontal="center" vertical="center" wrapText="1"/>
    </xf>
    <xf numFmtId="4" fontId="1774" fillId="0" borderId="0" xfId="0" applyNumberFormat="1" applyFont="1" applyAlignment="1">
      <alignment horizontal="center" vertical="center"/>
    </xf>
    <xf numFmtId="164" fontId="1775" fillId="0" borderId="0" xfId="0" applyNumberFormat="1" applyFont="1" applyAlignment="1">
      <alignment horizontal="center" vertical="center"/>
    </xf>
    <xf numFmtId="0" fontId="1776" fillId="0" borderId="0" xfId="0" applyFont="1" applyAlignment="1">
      <alignment horizontal="center" vertical="center" wrapText="1"/>
    </xf>
    <xf numFmtId="4" fontId="1777" fillId="0" borderId="0" xfId="0" applyNumberFormat="1" applyFont="1" applyAlignment="1">
      <alignment horizontal="center" vertical="center"/>
    </xf>
    <xf numFmtId="164" fontId="1778" fillId="0" borderId="0" xfId="0" applyNumberFormat="1" applyFont="1" applyAlignment="1">
      <alignment horizontal="center" vertical="center"/>
    </xf>
    <xf numFmtId="164" fontId="1779" fillId="0" borderId="0" xfId="0" applyNumberFormat="1" applyFont="1" applyAlignment="1">
      <alignment horizontal="center" vertical="center"/>
    </xf>
    <xf numFmtId="165" fontId="1780" fillId="0" borderId="0" xfId="0" applyNumberFormat="1" applyFont="1" applyAlignment="1">
      <alignment horizontal="center" vertical="center"/>
    </xf>
    <xf numFmtId="164" fontId="1781" fillId="0" borderId="0" xfId="0" applyNumberFormat="1" applyFont="1" applyAlignment="1">
      <alignment horizontal="center" vertical="center"/>
    </xf>
    <xf numFmtId="164" fontId="1782" fillId="0" borderId="0" xfId="0" applyNumberFormat="1" applyFont="1" applyAlignment="1">
      <alignment horizontal="center" vertical="center" wrapText="1"/>
    </xf>
    <xf numFmtId="4" fontId="1783" fillId="0" borderId="0" xfId="0" applyNumberFormat="1" applyFont="1" applyAlignment="1">
      <alignment horizontal="center" vertical="center"/>
    </xf>
    <xf numFmtId="164" fontId="1784" fillId="0" borderId="0" xfId="0" applyNumberFormat="1" applyFont="1" applyAlignment="1">
      <alignment horizontal="center" vertical="center"/>
    </xf>
    <xf numFmtId="0" fontId="1785" fillId="0" borderId="0" xfId="0" applyFont="1" applyAlignment="1">
      <alignment horizontal="center" vertical="center" wrapText="1"/>
    </xf>
    <xf numFmtId="4" fontId="1786" fillId="0" borderId="0" xfId="0" applyNumberFormat="1" applyFont="1" applyAlignment="1">
      <alignment horizontal="center" vertical="center"/>
    </xf>
    <xf numFmtId="164" fontId="1787" fillId="0" borderId="0" xfId="0" applyNumberFormat="1" applyFont="1" applyAlignment="1">
      <alignment horizontal="center" vertical="center"/>
    </xf>
    <xf numFmtId="164" fontId="1788" fillId="0" borderId="0" xfId="0" applyNumberFormat="1" applyFont="1" applyAlignment="1">
      <alignment horizontal="center" vertical="center"/>
    </xf>
    <xf numFmtId="165" fontId="1789" fillId="0" borderId="0" xfId="0" applyNumberFormat="1" applyFont="1" applyAlignment="1">
      <alignment horizontal="center" vertical="center"/>
    </xf>
    <xf numFmtId="164" fontId="1790" fillId="0" borderId="0" xfId="0" applyNumberFormat="1" applyFont="1" applyAlignment="1">
      <alignment horizontal="center" vertical="center"/>
    </xf>
    <xf numFmtId="164" fontId="1791" fillId="0" borderId="0" xfId="0" applyNumberFormat="1" applyFont="1" applyAlignment="1">
      <alignment horizontal="center" vertical="center" wrapText="1"/>
    </xf>
    <xf numFmtId="4" fontId="1792" fillId="0" borderId="0" xfId="0" applyNumberFormat="1" applyFont="1" applyAlignment="1">
      <alignment horizontal="center" vertical="center"/>
    </xf>
    <xf numFmtId="164" fontId="1793" fillId="0" borderId="0" xfId="0" applyNumberFormat="1" applyFont="1" applyAlignment="1">
      <alignment horizontal="center" vertical="center"/>
    </xf>
    <xf numFmtId="0" fontId="1794" fillId="0" borderId="0" xfId="0" applyFont="1" applyAlignment="1">
      <alignment horizontal="center" vertical="center" wrapText="1"/>
    </xf>
    <xf numFmtId="4" fontId="1795" fillId="0" borderId="0" xfId="0" applyNumberFormat="1" applyFont="1" applyAlignment="1">
      <alignment horizontal="center" vertical="center"/>
    </xf>
    <xf numFmtId="164" fontId="1796" fillId="0" borderId="0" xfId="0" applyNumberFormat="1" applyFont="1" applyAlignment="1">
      <alignment horizontal="center" vertical="center"/>
    </xf>
    <xf numFmtId="164" fontId="1797" fillId="0" borderId="0" xfId="0" applyNumberFormat="1" applyFont="1" applyAlignment="1">
      <alignment horizontal="center" vertical="center"/>
    </xf>
    <xf numFmtId="165" fontId="1798" fillId="0" borderId="0" xfId="0" applyNumberFormat="1" applyFont="1" applyAlignment="1">
      <alignment horizontal="center" vertical="center"/>
    </xf>
    <xf numFmtId="164" fontId="1799" fillId="0" borderId="0" xfId="0" applyNumberFormat="1" applyFont="1" applyAlignment="1">
      <alignment horizontal="center" vertical="center"/>
    </xf>
    <xf numFmtId="164" fontId="1800" fillId="0" borderId="0" xfId="0" applyNumberFormat="1" applyFont="1" applyAlignment="1">
      <alignment horizontal="center" vertical="center" wrapText="1"/>
    </xf>
    <xf numFmtId="4" fontId="1801" fillId="0" borderId="0" xfId="0" applyNumberFormat="1" applyFont="1" applyAlignment="1">
      <alignment horizontal="center" vertical="center"/>
    </xf>
    <xf numFmtId="164" fontId="1802" fillId="0" borderId="0" xfId="0" applyNumberFormat="1" applyFont="1" applyAlignment="1">
      <alignment horizontal="center" vertical="center"/>
    </xf>
    <xf numFmtId="0" fontId="1803" fillId="0" borderId="0" xfId="0" applyFont="1" applyAlignment="1">
      <alignment horizontal="center" vertical="center" wrapText="1"/>
    </xf>
    <xf numFmtId="4" fontId="1804" fillId="0" borderId="0" xfId="0" applyNumberFormat="1" applyFont="1" applyAlignment="1">
      <alignment horizontal="center" vertical="center"/>
    </xf>
    <xf numFmtId="164" fontId="1805" fillId="0" borderId="0" xfId="0" applyNumberFormat="1" applyFont="1" applyAlignment="1">
      <alignment horizontal="center" vertical="center"/>
    </xf>
    <xf numFmtId="164" fontId="1806" fillId="0" borderId="0" xfId="0" applyNumberFormat="1" applyFont="1" applyAlignment="1">
      <alignment horizontal="center" vertical="center"/>
    </xf>
    <xf numFmtId="165" fontId="1807" fillId="0" borderId="0" xfId="0" applyNumberFormat="1" applyFont="1" applyAlignment="1">
      <alignment horizontal="center" vertical="center"/>
    </xf>
    <xf numFmtId="164" fontId="1808" fillId="0" borderId="0" xfId="0" applyNumberFormat="1" applyFont="1" applyAlignment="1">
      <alignment horizontal="center" vertical="center"/>
    </xf>
    <xf numFmtId="164" fontId="1809" fillId="0" borderId="0" xfId="0" applyNumberFormat="1" applyFont="1" applyAlignment="1">
      <alignment horizontal="center" vertical="center" wrapText="1"/>
    </xf>
    <xf numFmtId="4" fontId="1810" fillId="0" borderId="0" xfId="0" applyNumberFormat="1" applyFont="1" applyAlignment="1">
      <alignment horizontal="center" vertical="center"/>
    </xf>
    <xf numFmtId="164" fontId="1811" fillId="0" borderId="0" xfId="0" applyNumberFormat="1" applyFont="1" applyAlignment="1">
      <alignment horizontal="center" vertical="center"/>
    </xf>
    <xf numFmtId="0" fontId="1812" fillId="0" borderId="0" xfId="0" applyFont="1" applyAlignment="1">
      <alignment horizontal="center" vertical="center" wrapText="1"/>
    </xf>
    <xf numFmtId="4" fontId="1813" fillId="0" borderId="0" xfId="0" applyNumberFormat="1" applyFont="1" applyAlignment="1">
      <alignment horizontal="center" vertical="center"/>
    </xf>
    <xf numFmtId="164" fontId="1814" fillId="0" borderId="0" xfId="0" applyNumberFormat="1" applyFont="1" applyAlignment="1">
      <alignment horizontal="center" vertical="center"/>
    </xf>
    <xf numFmtId="164" fontId="1815" fillId="0" borderId="0" xfId="0" applyNumberFormat="1" applyFont="1" applyAlignment="1">
      <alignment horizontal="center" vertical="center"/>
    </xf>
    <xf numFmtId="165" fontId="1816" fillId="0" borderId="0" xfId="0" applyNumberFormat="1" applyFont="1" applyAlignment="1">
      <alignment horizontal="center" vertical="center"/>
    </xf>
    <xf numFmtId="164" fontId="1817" fillId="0" borderId="0" xfId="0" applyNumberFormat="1" applyFont="1" applyAlignment="1">
      <alignment horizontal="center" vertical="center"/>
    </xf>
    <xf numFmtId="164" fontId="1818" fillId="0" borderId="0" xfId="0" applyNumberFormat="1" applyFont="1" applyAlignment="1">
      <alignment horizontal="center" vertical="center" wrapText="1"/>
    </xf>
    <xf numFmtId="4" fontId="1819" fillId="0" borderId="0" xfId="0" applyNumberFormat="1" applyFont="1" applyAlignment="1">
      <alignment horizontal="center" vertical="center"/>
    </xf>
    <xf numFmtId="164" fontId="1820" fillId="0" borderId="0" xfId="0" applyNumberFormat="1" applyFont="1" applyAlignment="1">
      <alignment horizontal="center" vertical="center"/>
    </xf>
    <xf numFmtId="0" fontId="1821" fillId="0" borderId="0" xfId="0" applyFont="1" applyAlignment="1">
      <alignment horizontal="center" vertical="center" wrapText="1"/>
    </xf>
    <xf numFmtId="4" fontId="1822" fillId="0" borderId="0" xfId="0" applyNumberFormat="1" applyFont="1" applyAlignment="1">
      <alignment horizontal="center" vertical="center"/>
    </xf>
    <xf numFmtId="164" fontId="1823" fillId="0" borderId="0" xfId="0" applyNumberFormat="1" applyFont="1" applyAlignment="1">
      <alignment horizontal="center" vertical="center"/>
    </xf>
    <xf numFmtId="164" fontId="1824" fillId="0" borderId="0" xfId="0" applyNumberFormat="1" applyFont="1" applyAlignment="1">
      <alignment horizontal="center" vertical="center"/>
    </xf>
    <xf numFmtId="165" fontId="1825" fillId="0" borderId="0" xfId="0" applyNumberFormat="1" applyFont="1" applyAlignment="1">
      <alignment horizontal="center" vertical="center"/>
    </xf>
    <xf numFmtId="164" fontId="1826" fillId="0" borderId="0" xfId="0" applyNumberFormat="1" applyFont="1" applyAlignment="1">
      <alignment horizontal="center" vertical="center"/>
    </xf>
    <xf numFmtId="164" fontId="1827" fillId="0" borderId="0" xfId="0" applyNumberFormat="1" applyFont="1" applyAlignment="1">
      <alignment horizontal="center" vertical="center" wrapText="1"/>
    </xf>
    <xf numFmtId="4" fontId="1828" fillId="0" borderId="0" xfId="0" applyNumberFormat="1" applyFont="1" applyAlignment="1">
      <alignment horizontal="center" vertical="center"/>
    </xf>
    <xf numFmtId="164" fontId="1829" fillId="0" borderId="0" xfId="0" applyNumberFormat="1" applyFont="1" applyAlignment="1">
      <alignment horizontal="center" vertical="center"/>
    </xf>
    <xf numFmtId="0" fontId="1830" fillId="0" borderId="0" xfId="0" applyFont="1" applyAlignment="1">
      <alignment horizontal="center" vertical="center" wrapText="1"/>
    </xf>
    <xf numFmtId="4" fontId="1831" fillId="0" borderId="0" xfId="0" applyNumberFormat="1" applyFont="1" applyAlignment="1">
      <alignment horizontal="center" vertical="center"/>
    </xf>
    <xf numFmtId="164" fontId="1832" fillId="0" borderId="0" xfId="0" applyNumberFormat="1" applyFont="1" applyAlignment="1">
      <alignment horizontal="center" vertical="center"/>
    </xf>
    <xf numFmtId="164" fontId="1833" fillId="0" borderId="0" xfId="0" applyNumberFormat="1" applyFont="1" applyAlignment="1">
      <alignment horizontal="center" vertical="center"/>
    </xf>
    <xf numFmtId="165" fontId="1834" fillId="0" borderId="0" xfId="0" applyNumberFormat="1" applyFont="1" applyAlignment="1">
      <alignment horizontal="center" vertical="center"/>
    </xf>
    <xf numFmtId="164" fontId="1835" fillId="0" borderId="0" xfId="0" applyNumberFormat="1" applyFont="1" applyAlignment="1">
      <alignment horizontal="center" vertical="center"/>
    </xf>
    <xf numFmtId="164" fontId="1836" fillId="0" borderId="0" xfId="0" applyNumberFormat="1" applyFont="1" applyAlignment="1">
      <alignment horizontal="center" vertical="center" wrapText="1"/>
    </xf>
    <xf numFmtId="4" fontId="1837" fillId="0" borderId="0" xfId="0" applyNumberFormat="1" applyFont="1" applyAlignment="1">
      <alignment horizontal="center" vertical="center"/>
    </xf>
    <xf numFmtId="164" fontId="1838" fillId="0" borderId="0" xfId="0" applyNumberFormat="1" applyFont="1" applyAlignment="1">
      <alignment horizontal="center" vertical="center"/>
    </xf>
    <xf numFmtId="0" fontId="1839" fillId="0" borderId="0" xfId="0" applyFont="1" applyAlignment="1">
      <alignment horizontal="center" vertical="center" wrapText="1"/>
    </xf>
    <xf numFmtId="4" fontId="1840" fillId="0" borderId="0" xfId="0" applyNumberFormat="1" applyFont="1" applyAlignment="1">
      <alignment horizontal="center" vertical="center"/>
    </xf>
    <xf numFmtId="164" fontId="1841" fillId="0" borderId="0" xfId="0" applyNumberFormat="1" applyFont="1" applyAlignment="1">
      <alignment horizontal="center" vertical="center"/>
    </xf>
    <xf numFmtId="164" fontId="1842" fillId="0" borderId="0" xfId="0" applyNumberFormat="1" applyFont="1" applyAlignment="1">
      <alignment horizontal="center" vertical="center"/>
    </xf>
    <xf numFmtId="165" fontId="1843" fillId="0" borderId="0" xfId="0" applyNumberFormat="1" applyFont="1" applyAlignment="1">
      <alignment horizontal="center" vertical="center"/>
    </xf>
    <xf numFmtId="164" fontId="1844" fillId="0" borderId="0" xfId="0" applyNumberFormat="1" applyFont="1" applyAlignment="1">
      <alignment horizontal="center" vertical="center"/>
    </xf>
    <xf numFmtId="164" fontId="1845" fillId="0" borderId="0" xfId="0" applyNumberFormat="1" applyFont="1" applyAlignment="1">
      <alignment horizontal="center" vertical="center" wrapText="1"/>
    </xf>
    <xf numFmtId="4" fontId="1846" fillId="0" borderId="0" xfId="0" applyNumberFormat="1" applyFont="1" applyAlignment="1">
      <alignment horizontal="center" vertical="center"/>
    </xf>
    <xf numFmtId="164" fontId="1847" fillId="0" borderId="0" xfId="0" applyNumberFormat="1" applyFont="1" applyAlignment="1">
      <alignment horizontal="center" vertical="center"/>
    </xf>
    <xf numFmtId="0" fontId="1848" fillId="0" borderId="0" xfId="0" applyFont="1" applyAlignment="1">
      <alignment horizontal="center" vertical="center" wrapText="1"/>
    </xf>
    <xf numFmtId="4" fontId="1849" fillId="0" borderId="0" xfId="0" applyNumberFormat="1" applyFont="1" applyAlignment="1">
      <alignment horizontal="center" vertical="center"/>
    </xf>
    <xf numFmtId="164" fontId="1850" fillId="0" borderId="0" xfId="0" applyNumberFormat="1" applyFont="1" applyAlignment="1">
      <alignment horizontal="center" vertical="center"/>
    </xf>
    <xf numFmtId="164" fontId="1851" fillId="0" borderId="0" xfId="0" applyNumberFormat="1" applyFont="1" applyAlignment="1">
      <alignment horizontal="center" vertical="center"/>
    </xf>
    <xf numFmtId="165" fontId="1852" fillId="0" borderId="0" xfId="0" applyNumberFormat="1" applyFont="1" applyAlignment="1">
      <alignment horizontal="center" vertical="center"/>
    </xf>
    <xf numFmtId="164" fontId="1853" fillId="0" borderId="0" xfId="0" applyNumberFormat="1" applyFont="1" applyAlignment="1">
      <alignment horizontal="center" vertical="center"/>
    </xf>
    <xf numFmtId="164" fontId="1854" fillId="0" borderId="0" xfId="0" applyNumberFormat="1" applyFont="1" applyAlignment="1">
      <alignment horizontal="center" vertical="center" wrapText="1"/>
    </xf>
    <xf numFmtId="4" fontId="1855" fillId="0" borderId="0" xfId="0" applyNumberFormat="1" applyFont="1" applyAlignment="1">
      <alignment horizontal="center" vertical="center"/>
    </xf>
    <xf numFmtId="164" fontId="1856" fillId="0" borderId="0" xfId="0" applyNumberFormat="1" applyFont="1" applyAlignment="1">
      <alignment horizontal="center" vertical="center"/>
    </xf>
    <xf numFmtId="0" fontId="1857" fillId="0" borderId="0" xfId="0" applyFont="1" applyAlignment="1">
      <alignment horizontal="center" vertical="center" wrapText="1"/>
    </xf>
    <xf numFmtId="4" fontId="1858" fillId="0" borderId="0" xfId="0" applyNumberFormat="1" applyFont="1" applyAlignment="1">
      <alignment horizontal="center" vertical="center"/>
    </xf>
    <xf numFmtId="164" fontId="1859" fillId="0" borderId="0" xfId="0" applyNumberFormat="1" applyFont="1" applyAlignment="1">
      <alignment horizontal="center" vertical="center"/>
    </xf>
    <xf numFmtId="164" fontId="1860" fillId="0" borderId="0" xfId="0" applyNumberFormat="1" applyFont="1" applyAlignment="1">
      <alignment horizontal="center" vertical="center"/>
    </xf>
    <xf numFmtId="165" fontId="1861" fillId="0" borderId="0" xfId="0" applyNumberFormat="1" applyFont="1" applyAlignment="1">
      <alignment horizontal="center" vertical="center"/>
    </xf>
    <xf numFmtId="164" fontId="1862" fillId="0" borderId="0" xfId="0" applyNumberFormat="1" applyFont="1" applyAlignment="1">
      <alignment horizontal="center" vertical="center"/>
    </xf>
    <xf numFmtId="164" fontId="1863" fillId="0" borderId="0" xfId="0" applyNumberFormat="1" applyFont="1" applyAlignment="1">
      <alignment horizontal="center" vertical="center" wrapText="1"/>
    </xf>
    <xf numFmtId="4" fontId="1864" fillId="0" borderId="0" xfId="0" applyNumberFormat="1" applyFont="1" applyAlignment="1">
      <alignment horizontal="center" vertical="center"/>
    </xf>
    <xf numFmtId="164" fontId="1865" fillId="0" borderId="0" xfId="0" applyNumberFormat="1" applyFont="1" applyAlignment="1">
      <alignment horizontal="center" vertical="center"/>
    </xf>
    <xf numFmtId="0" fontId="1866" fillId="0" borderId="0" xfId="0" applyFont="1" applyAlignment="1">
      <alignment horizontal="center" vertical="center" wrapText="1"/>
    </xf>
    <xf numFmtId="4" fontId="1867" fillId="0" borderId="0" xfId="0" applyNumberFormat="1" applyFont="1" applyAlignment="1">
      <alignment horizontal="center" vertical="center"/>
    </xf>
    <xf numFmtId="164" fontId="1868" fillId="0" borderId="0" xfId="0" applyNumberFormat="1" applyFont="1" applyAlignment="1">
      <alignment horizontal="center" vertical="center"/>
    </xf>
    <xf numFmtId="164" fontId="1869" fillId="0" borderId="0" xfId="0" applyNumberFormat="1" applyFont="1" applyAlignment="1">
      <alignment horizontal="center" vertical="center"/>
    </xf>
    <xf numFmtId="165" fontId="1870" fillId="0" borderId="0" xfId="0" applyNumberFormat="1" applyFont="1" applyAlignment="1">
      <alignment horizontal="center" vertical="center"/>
    </xf>
    <xf numFmtId="164" fontId="1871" fillId="0" borderId="0" xfId="0" applyNumberFormat="1" applyFont="1" applyAlignment="1">
      <alignment horizontal="center" vertical="center"/>
    </xf>
    <xf numFmtId="164" fontId="1872" fillId="0" borderId="0" xfId="0" applyNumberFormat="1" applyFont="1" applyAlignment="1">
      <alignment horizontal="center" vertical="center" wrapText="1"/>
    </xf>
    <xf numFmtId="4" fontId="1873" fillId="0" borderId="0" xfId="0" applyNumberFormat="1" applyFont="1" applyAlignment="1">
      <alignment horizontal="center" vertical="center"/>
    </xf>
    <xf numFmtId="164" fontId="1874" fillId="0" borderId="0" xfId="0" applyNumberFormat="1" applyFont="1" applyAlignment="1">
      <alignment horizontal="center" vertical="center"/>
    </xf>
    <xf numFmtId="0" fontId="1875" fillId="0" borderId="0" xfId="0" applyFont="1" applyAlignment="1">
      <alignment horizontal="center" vertical="center" wrapText="1"/>
    </xf>
    <xf numFmtId="4" fontId="1876" fillId="0" borderId="0" xfId="0" applyNumberFormat="1" applyFont="1" applyAlignment="1">
      <alignment horizontal="center" vertical="center"/>
    </xf>
    <xf numFmtId="164" fontId="1877" fillId="0" borderId="0" xfId="0" applyNumberFormat="1" applyFont="1" applyAlignment="1">
      <alignment horizontal="center" vertical="center"/>
    </xf>
    <xf numFmtId="164" fontId="1878" fillId="0" borderId="0" xfId="0" applyNumberFormat="1" applyFont="1" applyAlignment="1">
      <alignment horizontal="center" vertical="center"/>
    </xf>
    <xf numFmtId="165" fontId="1879" fillId="0" borderId="0" xfId="0" applyNumberFormat="1" applyFont="1" applyAlignment="1">
      <alignment horizontal="center" vertical="center"/>
    </xf>
    <xf numFmtId="164" fontId="1880" fillId="0" borderId="0" xfId="0" applyNumberFormat="1" applyFont="1" applyAlignment="1">
      <alignment horizontal="center" vertical="center"/>
    </xf>
    <xf numFmtId="164" fontId="1881" fillId="0" borderId="0" xfId="0" applyNumberFormat="1" applyFont="1" applyAlignment="1">
      <alignment horizontal="center" vertical="center" wrapText="1"/>
    </xf>
    <xf numFmtId="4" fontId="1882" fillId="0" borderId="0" xfId="0" applyNumberFormat="1" applyFont="1" applyAlignment="1">
      <alignment horizontal="center" vertical="center"/>
    </xf>
    <xf numFmtId="164" fontId="1883" fillId="0" borderId="0" xfId="0" applyNumberFormat="1" applyFont="1" applyAlignment="1">
      <alignment horizontal="center" vertical="center"/>
    </xf>
    <xf numFmtId="0" fontId="1884" fillId="0" borderId="0" xfId="0" applyFont="1" applyAlignment="1">
      <alignment horizontal="center" vertical="center" wrapText="1"/>
    </xf>
    <xf numFmtId="4" fontId="1885" fillId="0" borderId="0" xfId="0" applyNumberFormat="1" applyFont="1" applyAlignment="1">
      <alignment horizontal="center" vertical="center"/>
    </xf>
    <xf numFmtId="164" fontId="1886" fillId="0" borderId="0" xfId="0" applyNumberFormat="1" applyFont="1" applyAlignment="1">
      <alignment horizontal="center" vertical="center"/>
    </xf>
    <xf numFmtId="164" fontId="1887" fillId="0" borderId="0" xfId="0" applyNumberFormat="1" applyFont="1" applyAlignment="1">
      <alignment horizontal="center" vertical="center"/>
    </xf>
    <xf numFmtId="165" fontId="1888" fillId="0" borderId="0" xfId="0" applyNumberFormat="1" applyFont="1" applyAlignment="1">
      <alignment horizontal="center" vertical="center"/>
    </xf>
    <xf numFmtId="164" fontId="1889" fillId="0" borderId="0" xfId="0" applyNumberFormat="1" applyFont="1" applyAlignment="1">
      <alignment horizontal="center" vertical="center"/>
    </xf>
    <xf numFmtId="164" fontId="1890" fillId="0" borderId="0" xfId="0" applyNumberFormat="1" applyFont="1" applyAlignment="1">
      <alignment horizontal="center" vertical="center" wrapText="1"/>
    </xf>
    <xf numFmtId="4" fontId="1891" fillId="0" borderId="0" xfId="0" applyNumberFormat="1" applyFont="1" applyAlignment="1">
      <alignment horizontal="center" vertical="center"/>
    </xf>
    <xf numFmtId="164" fontId="1892" fillId="0" borderId="0" xfId="0" applyNumberFormat="1" applyFont="1" applyAlignment="1">
      <alignment horizontal="center" vertical="center"/>
    </xf>
    <xf numFmtId="0" fontId="1893" fillId="0" borderId="0" xfId="0" applyFont="1" applyAlignment="1">
      <alignment horizontal="center" vertical="center" wrapText="1"/>
    </xf>
    <xf numFmtId="4" fontId="1894" fillId="0" borderId="0" xfId="0" applyNumberFormat="1" applyFont="1" applyAlignment="1">
      <alignment horizontal="center" vertical="center"/>
    </xf>
    <xf numFmtId="164" fontId="1895" fillId="0" borderId="0" xfId="0" applyNumberFormat="1" applyFont="1" applyAlignment="1">
      <alignment horizontal="center" vertical="center"/>
    </xf>
    <xf numFmtId="164" fontId="1896" fillId="0" borderId="0" xfId="0" applyNumberFormat="1" applyFont="1" applyAlignment="1">
      <alignment horizontal="center" vertical="center"/>
    </xf>
    <xf numFmtId="165" fontId="1897" fillId="0" borderId="0" xfId="0" applyNumberFormat="1" applyFont="1" applyAlignment="1">
      <alignment horizontal="center" vertical="center"/>
    </xf>
    <xf numFmtId="164" fontId="1898" fillId="0" borderId="0" xfId="0" applyNumberFormat="1" applyFont="1" applyAlignment="1">
      <alignment horizontal="center" vertical="center"/>
    </xf>
    <xf numFmtId="164" fontId="1899" fillId="0" borderId="0" xfId="0" applyNumberFormat="1" applyFont="1" applyAlignment="1">
      <alignment horizontal="center" vertical="center" wrapText="1"/>
    </xf>
    <xf numFmtId="4" fontId="1900" fillId="0" borderId="0" xfId="0" applyNumberFormat="1" applyFont="1" applyAlignment="1">
      <alignment horizontal="center" vertical="center"/>
    </xf>
    <xf numFmtId="164" fontId="1901" fillId="0" borderId="0" xfId="0" applyNumberFormat="1" applyFont="1" applyAlignment="1">
      <alignment horizontal="center" vertical="center"/>
    </xf>
    <xf numFmtId="0" fontId="1902" fillId="0" borderId="0" xfId="0" applyFont="1" applyAlignment="1">
      <alignment horizontal="center" vertical="center" wrapText="1"/>
    </xf>
    <xf numFmtId="4" fontId="1903" fillId="0" borderId="0" xfId="0" applyNumberFormat="1" applyFont="1" applyAlignment="1">
      <alignment horizontal="center" vertical="center"/>
    </xf>
    <xf numFmtId="164" fontId="1904" fillId="0" borderId="0" xfId="0" applyNumberFormat="1" applyFont="1" applyAlignment="1">
      <alignment horizontal="center" vertical="center"/>
    </xf>
    <xf numFmtId="164" fontId="1905" fillId="0" borderId="0" xfId="0" applyNumberFormat="1" applyFont="1" applyAlignment="1">
      <alignment horizontal="center" vertical="center"/>
    </xf>
    <xf numFmtId="165" fontId="1906" fillId="0" borderId="0" xfId="0" applyNumberFormat="1" applyFont="1" applyAlignment="1">
      <alignment horizontal="center" vertical="center"/>
    </xf>
    <xf numFmtId="164" fontId="1907" fillId="0" borderId="0" xfId="0" applyNumberFormat="1" applyFont="1" applyAlignment="1">
      <alignment horizontal="center" vertical="center"/>
    </xf>
    <xf numFmtId="164" fontId="1908" fillId="0" borderId="0" xfId="0" applyNumberFormat="1" applyFont="1" applyAlignment="1">
      <alignment horizontal="center" vertical="center" wrapText="1"/>
    </xf>
    <xf numFmtId="4" fontId="1909" fillId="0" borderId="0" xfId="0" applyNumberFormat="1" applyFont="1" applyAlignment="1">
      <alignment horizontal="center" vertical="center"/>
    </xf>
    <xf numFmtId="164" fontId="1910" fillId="0" borderId="0" xfId="0" applyNumberFormat="1" applyFont="1" applyAlignment="1">
      <alignment horizontal="center" vertical="center"/>
    </xf>
    <xf numFmtId="0" fontId="1911" fillId="0" borderId="0" xfId="0" applyFont="1" applyAlignment="1">
      <alignment horizontal="center" vertical="center" wrapText="1"/>
    </xf>
    <xf numFmtId="4" fontId="1912" fillId="0" borderId="0" xfId="0" applyNumberFormat="1" applyFont="1" applyAlignment="1">
      <alignment horizontal="center" vertical="center"/>
    </xf>
    <xf numFmtId="164" fontId="1913" fillId="0" borderId="0" xfId="0" applyNumberFormat="1" applyFont="1" applyAlignment="1">
      <alignment horizontal="center" vertical="center"/>
    </xf>
    <xf numFmtId="164" fontId="1914" fillId="0" borderId="0" xfId="0" applyNumberFormat="1" applyFont="1" applyAlignment="1">
      <alignment horizontal="center" vertical="center"/>
    </xf>
    <xf numFmtId="165" fontId="1915" fillId="0" borderId="0" xfId="0" applyNumberFormat="1" applyFont="1" applyAlignment="1">
      <alignment horizontal="center" vertical="center"/>
    </xf>
    <xf numFmtId="164" fontId="1916" fillId="0" borderId="0" xfId="0" applyNumberFormat="1" applyFont="1" applyAlignment="1">
      <alignment horizontal="center" vertical="center"/>
    </xf>
    <xf numFmtId="164" fontId="1917" fillId="0" borderId="0" xfId="0" applyNumberFormat="1" applyFont="1" applyAlignment="1">
      <alignment horizontal="center" vertical="center" wrapText="1"/>
    </xf>
    <xf numFmtId="4" fontId="1918" fillId="0" borderId="0" xfId="0" applyNumberFormat="1" applyFont="1" applyAlignment="1">
      <alignment horizontal="center" vertical="center"/>
    </xf>
    <xf numFmtId="164" fontId="1919" fillId="0" borderId="0" xfId="0" applyNumberFormat="1" applyFont="1" applyAlignment="1">
      <alignment horizontal="center" vertical="center"/>
    </xf>
    <xf numFmtId="0" fontId="1920" fillId="0" borderId="0" xfId="0" applyFont="1" applyAlignment="1">
      <alignment horizontal="center" vertical="center" wrapText="1"/>
    </xf>
    <xf numFmtId="4" fontId="1921" fillId="0" borderId="0" xfId="0" applyNumberFormat="1" applyFont="1" applyAlignment="1">
      <alignment horizontal="center" vertical="center"/>
    </xf>
    <xf numFmtId="164" fontId="1922" fillId="0" borderId="0" xfId="0" applyNumberFormat="1" applyFont="1" applyAlignment="1">
      <alignment horizontal="center" vertical="center"/>
    </xf>
    <xf numFmtId="164" fontId="1923" fillId="0" borderId="0" xfId="0" applyNumberFormat="1" applyFont="1" applyAlignment="1">
      <alignment horizontal="center" vertical="center"/>
    </xf>
    <xf numFmtId="165" fontId="1924" fillId="0" borderId="0" xfId="0" applyNumberFormat="1" applyFont="1" applyAlignment="1">
      <alignment horizontal="center" vertical="center"/>
    </xf>
    <xf numFmtId="164" fontId="1925" fillId="0" borderId="0" xfId="0" applyNumberFormat="1" applyFont="1" applyAlignment="1">
      <alignment horizontal="center" vertical="center"/>
    </xf>
    <xf numFmtId="164" fontId="1926" fillId="0" borderId="0" xfId="0" applyNumberFormat="1" applyFont="1" applyAlignment="1">
      <alignment horizontal="center" vertical="center" wrapText="1"/>
    </xf>
    <xf numFmtId="4" fontId="1927" fillId="0" borderId="0" xfId="0" applyNumberFormat="1" applyFont="1" applyAlignment="1">
      <alignment horizontal="center" vertical="center"/>
    </xf>
    <xf numFmtId="164" fontId="1928" fillId="0" borderId="0" xfId="0" applyNumberFormat="1" applyFont="1" applyAlignment="1">
      <alignment horizontal="center" vertical="center"/>
    </xf>
    <xf numFmtId="0" fontId="1929" fillId="0" borderId="0" xfId="0" applyFont="1" applyAlignment="1">
      <alignment horizontal="center" vertical="center" wrapText="1"/>
    </xf>
    <xf numFmtId="4" fontId="1930" fillId="0" borderId="0" xfId="0" applyNumberFormat="1" applyFont="1" applyAlignment="1">
      <alignment horizontal="center" vertical="center"/>
    </xf>
    <xf numFmtId="164" fontId="1931" fillId="0" borderId="0" xfId="0" applyNumberFormat="1" applyFont="1" applyAlignment="1">
      <alignment horizontal="center" vertical="center"/>
    </xf>
    <xf numFmtId="164" fontId="1932" fillId="0" borderId="0" xfId="0" applyNumberFormat="1" applyFont="1" applyAlignment="1">
      <alignment horizontal="center" vertical="center"/>
    </xf>
    <xf numFmtId="165" fontId="1933" fillId="0" borderId="0" xfId="0" applyNumberFormat="1" applyFont="1" applyAlignment="1">
      <alignment horizontal="center" vertical="center"/>
    </xf>
    <xf numFmtId="164" fontId="1934" fillId="0" borderId="0" xfId="0" applyNumberFormat="1" applyFont="1" applyAlignment="1">
      <alignment horizontal="center" vertical="center"/>
    </xf>
    <xf numFmtId="164" fontId="1935" fillId="0" borderId="0" xfId="0" applyNumberFormat="1" applyFont="1" applyAlignment="1">
      <alignment horizontal="center" vertical="center" wrapText="1"/>
    </xf>
    <xf numFmtId="4" fontId="1936" fillId="0" borderId="0" xfId="0" applyNumberFormat="1" applyFont="1" applyAlignment="1">
      <alignment horizontal="center" vertical="center"/>
    </xf>
    <xf numFmtId="164" fontId="1937" fillId="0" borderId="0" xfId="0" applyNumberFormat="1" applyFont="1" applyAlignment="1">
      <alignment horizontal="center" vertical="center"/>
    </xf>
    <xf numFmtId="0" fontId="1938" fillId="0" borderId="0" xfId="0" applyFont="1" applyAlignment="1">
      <alignment horizontal="center" vertical="center" wrapText="1"/>
    </xf>
    <xf numFmtId="4" fontId="1939" fillId="0" borderId="0" xfId="0" applyNumberFormat="1" applyFont="1" applyAlignment="1">
      <alignment horizontal="center" vertical="center"/>
    </xf>
    <xf numFmtId="164" fontId="1940" fillId="0" borderId="0" xfId="0" applyNumberFormat="1" applyFont="1" applyAlignment="1">
      <alignment horizontal="center" vertical="center"/>
    </xf>
    <xf numFmtId="164" fontId="1941" fillId="0" borderId="0" xfId="0" applyNumberFormat="1" applyFont="1" applyAlignment="1">
      <alignment horizontal="center" vertical="center"/>
    </xf>
    <xf numFmtId="165" fontId="1942" fillId="0" borderId="0" xfId="0" applyNumberFormat="1" applyFont="1" applyAlignment="1">
      <alignment horizontal="center" vertical="center"/>
    </xf>
    <xf numFmtId="164" fontId="1943" fillId="0" borderId="0" xfId="0" applyNumberFormat="1" applyFont="1" applyAlignment="1">
      <alignment horizontal="center" vertical="center"/>
    </xf>
    <xf numFmtId="164" fontId="1944" fillId="0" borderId="0" xfId="0" applyNumberFormat="1" applyFont="1" applyAlignment="1">
      <alignment horizontal="center" vertical="center" wrapText="1"/>
    </xf>
    <xf numFmtId="4" fontId="1945" fillId="0" borderId="0" xfId="0" applyNumberFormat="1" applyFont="1" applyAlignment="1">
      <alignment horizontal="center" vertical="center"/>
    </xf>
    <xf numFmtId="164" fontId="1946" fillId="0" borderId="0" xfId="0" applyNumberFormat="1" applyFont="1" applyAlignment="1">
      <alignment horizontal="center" vertical="center"/>
    </xf>
    <xf numFmtId="0" fontId="1947" fillId="0" borderId="0" xfId="0" applyFont="1" applyAlignment="1">
      <alignment horizontal="center" vertical="center" wrapText="1"/>
    </xf>
    <xf numFmtId="4" fontId="1948" fillId="0" borderId="0" xfId="0" applyNumberFormat="1" applyFont="1" applyAlignment="1">
      <alignment horizontal="center" vertical="center"/>
    </xf>
    <xf numFmtId="164" fontId="1949" fillId="0" borderId="0" xfId="0" applyNumberFormat="1" applyFont="1" applyAlignment="1">
      <alignment horizontal="center" vertical="center"/>
    </xf>
    <xf numFmtId="164" fontId="1950" fillId="0" borderId="0" xfId="0" applyNumberFormat="1" applyFont="1" applyAlignment="1">
      <alignment horizontal="center" vertical="center"/>
    </xf>
    <xf numFmtId="165" fontId="1951" fillId="0" borderId="0" xfId="0" applyNumberFormat="1" applyFont="1" applyAlignment="1">
      <alignment horizontal="center" vertical="center"/>
    </xf>
    <xf numFmtId="164" fontId="1952" fillId="0" borderId="0" xfId="0" applyNumberFormat="1" applyFont="1" applyAlignment="1">
      <alignment horizontal="center" vertical="center"/>
    </xf>
    <xf numFmtId="164" fontId="1953" fillId="0" borderId="0" xfId="0" applyNumberFormat="1" applyFont="1" applyAlignment="1">
      <alignment horizontal="center" vertical="center" wrapText="1"/>
    </xf>
    <xf numFmtId="4" fontId="1954" fillId="0" borderId="0" xfId="0" applyNumberFormat="1" applyFont="1" applyAlignment="1">
      <alignment horizontal="center" vertical="center"/>
    </xf>
    <xf numFmtId="164" fontId="1955" fillId="0" borderId="0" xfId="0" applyNumberFormat="1" applyFont="1" applyAlignment="1">
      <alignment horizontal="center" vertical="center"/>
    </xf>
    <xf numFmtId="0" fontId="1956" fillId="0" borderId="0" xfId="0" applyFont="1" applyAlignment="1">
      <alignment horizontal="center" vertical="center" wrapText="1"/>
    </xf>
    <xf numFmtId="4" fontId="1957" fillId="0" borderId="0" xfId="0" applyNumberFormat="1" applyFont="1" applyAlignment="1">
      <alignment horizontal="center" vertical="center"/>
    </xf>
    <xf numFmtId="164" fontId="1958" fillId="0" borderId="0" xfId="0" applyNumberFormat="1" applyFont="1" applyAlignment="1">
      <alignment horizontal="center" vertical="center"/>
    </xf>
    <xf numFmtId="164" fontId="1959" fillId="0" borderId="0" xfId="0" applyNumberFormat="1" applyFont="1" applyAlignment="1">
      <alignment horizontal="center" vertical="center"/>
    </xf>
    <xf numFmtId="165" fontId="1960" fillId="0" borderId="0" xfId="0" applyNumberFormat="1" applyFont="1" applyAlignment="1">
      <alignment horizontal="center" vertical="center"/>
    </xf>
    <xf numFmtId="164" fontId="1961" fillId="0" borderId="0" xfId="0" applyNumberFormat="1" applyFont="1" applyAlignment="1">
      <alignment horizontal="center" vertical="center"/>
    </xf>
    <xf numFmtId="164" fontId="1962" fillId="0" borderId="0" xfId="0" applyNumberFormat="1" applyFont="1" applyAlignment="1">
      <alignment horizontal="center" vertical="center" wrapText="1"/>
    </xf>
    <xf numFmtId="4" fontId="1963" fillId="0" borderId="0" xfId="0" applyNumberFormat="1" applyFont="1" applyAlignment="1">
      <alignment horizontal="center" vertical="center"/>
    </xf>
    <xf numFmtId="164" fontId="1964" fillId="0" borderId="0" xfId="0" applyNumberFormat="1" applyFont="1" applyAlignment="1">
      <alignment horizontal="center" vertical="center"/>
    </xf>
    <xf numFmtId="0" fontId="1965" fillId="0" borderId="0" xfId="0" applyFont="1" applyAlignment="1">
      <alignment horizontal="center" vertical="center" wrapText="1"/>
    </xf>
    <xf numFmtId="4" fontId="1966" fillId="0" borderId="0" xfId="0" applyNumberFormat="1" applyFont="1" applyAlignment="1">
      <alignment horizontal="center" vertical="center"/>
    </xf>
    <xf numFmtId="164" fontId="1967" fillId="0" borderId="0" xfId="0" applyNumberFormat="1" applyFont="1" applyAlignment="1">
      <alignment horizontal="center" vertical="center"/>
    </xf>
    <xf numFmtId="164" fontId="1968" fillId="0" borderId="0" xfId="0" applyNumberFormat="1" applyFont="1" applyAlignment="1">
      <alignment horizontal="center" vertical="center"/>
    </xf>
    <xf numFmtId="165" fontId="1969" fillId="0" borderId="0" xfId="0" applyNumberFormat="1" applyFont="1" applyAlignment="1">
      <alignment horizontal="center" vertical="center"/>
    </xf>
    <xf numFmtId="164" fontId="1970" fillId="0" borderId="0" xfId="0" applyNumberFormat="1" applyFont="1" applyAlignment="1">
      <alignment horizontal="center" vertical="center"/>
    </xf>
    <xf numFmtId="164" fontId="1971" fillId="0" borderId="0" xfId="0" applyNumberFormat="1" applyFont="1" applyAlignment="1">
      <alignment horizontal="center" vertical="center" wrapText="1"/>
    </xf>
    <xf numFmtId="4" fontId="1972" fillId="0" borderId="0" xfId="0" applyNumberFormat="1" applyFont="1" applyAlignment="1">
      <alignment horizontal="center" vertical="center"/>
    </xf>
    <xf numFmtId="164" fontId="1973" fillId="0" borderId="0" xfId="0" applyNumberFormat="1" applyFont="1" applyAlignment="1">
      <alignment horizontal="center" vertical="center"/>
    </xf>
    <xf numFmtId="0" fontId="1974" fillId="0" borderId="0" xfId="0" applyFont="1" applyAlignment="1">
      <alignment horizontal="center" vertical="center" wrapText="1"/>
    </xf>
    <xf numFmtId="4" fontId="1975" fillId="0" borderId="0" xfId="0" applyNumberFormat="1" applyFont="1" applyAlignment="1">
      <alignment horizontal="center" vertical="center"/>
    </xf>
    <xf numFmtId="164" fontId="1976" fillId="0" borderId="0" xfId="0" applyNumberFormat="1" applyFont="1" applyAlignment="1">
      <alignment horizontal="center" vertical="center"/>
    </xf>
    <xf numFmtId="164" fontId="1977" fillId="0" borderId="0" xfId="0" applyNumberFormat="1" applyFont="1" applyAlignment="1">
      <alignment horizontal="center" vertical="center"/>
    </xf>
    <xf numFmtId="165" fontId="1978" fillId="0" borderId="0" xfId="0" applyNumberFormat="1" applyFont="1" applyAlignment="1">
      <alignment horizontal="center" vertical="center"/>
    </xf>
    <xf numFmtId="164" fontId="1979" fillId="0" borderId="0" xfId="0" applyNumberFormat="1" applyFont="1" applyAlignment="1">
      <alignment horizontal="center" vertical="center"/>
    </xf>
    <xf numFmtId="164" fontId="1980" fillId="0" borderId="0" xfId="0" applyNumberFormat="1" applyFont="1" applyAlignment="1">
      <alignment horizontal="center" vertical="center" wrapText="1"/>
    </xf>
    <xf numFmtId="4" fontId="1981" fillId="0" borderId="0" xfId="0" applyNumberFormat="1" applyFont="1" applyAlignment="1">
      <alignment horizontal="center" vertical="center"/>
    </xf>
    <xf numFmtId="164" fontId="1982" fillId="0" borderId="0" xfId="0" applyNumberFormat="1" applyFont="1" applyAlignment="1">
      <alignment horizontal="center" vertical="center"/>
    </xf>
    <xf numFmtId="0" fontId="1983" fillId="0" borderId="0" xfId="0" applyFont="1" applyAlignment="1">
      <alignment horizontal="center" vertical="center" wrapText="1"/>
    </xf>
    <xf numFmtId="4" fontId="1984" fillId="0" borderId="0" xfId="0" applyNumberFormat="1" applyFont="1" applyAlignment="1">
      <alignment horizontal="center" vertical="center"/>
    </xf>
    <xf numFmtId="164" fontId="1985" fillId="0" borderId="0" xfId="0" applyNumberFormat="1" applyFont="1" applyAlignment="1">
      <alignment horizontal="center" vertical="center"/>
    </xf>
    <xf numFmtId="164" fontId="1986" fillId="0" borderId="0" xfId="0" applyNumberFormat="1" applyFont="1" applyAlignment="1">
      <alignment horizontal="center" vertical="center"/>
    </xf>
    <xf numFmtId="165" fontId="1987" fillId="0" borderId="0" xfId="0" applyNumberFormat="1" applyFont="1" applyAlignment="1">
      <alignment horizontal="center" vertical="center"/>
    </xf>
    <xf numFmtId="164" fontId="1988" fillId="0" borderId="0" xfId="0" applyNumberFormat="1" applyFont="1" applyAlignment="1">
      <alignment horizontal="center" vertical="center"/>
    </xf>
    <xf numFmtId="164" fontId="1989" fillId="0" borderId="0" xfId="0" applyNumberFormat="1" applyFont="1" applyAlignment="1">
      <alignment horizontal="center" vertical="center" wrapText="1"/>
    </xf>
    <xf numFmtId="4" fontId="1990" fillId="0" borderId="0" xfId="0" applyNumberFormat="1" applyFont="1" applyAlignment="1">
      <alignment horizontal="center" vertical="center"/>
    </xf>
    <xf numFmtId="164" fontId="1991" fillId="0" borderId="0" xfId="0" applyNumberFormat="1" applyFont="1" applyAlignment="1">
      <alignment horizontal="center" vertical="center"/>
    </xf>
    <xf numFmtId="0" fontId="1992" fillId="0" borderId="0" xfId="0" applyFont="1" applyAlignment="1">
      <alignment horizontal="center" vertical="center" wrapText="1"/>
    </xf>
    <xf numFmtId="4" fontId="1993" fillId="0" borderId="0" xfId="0" applyNumberFormat="1" applyFont="1" applyAlignment="1">
      <alignment horizontal="center" vertical="center"/>
    </xf>
    <xf numFmtId="164" fontId="1994" fillId="0" borderId="0" xfId="0" applyNumberFormat="1" applyFont="1" applyAlignment="1">
      <alignment horizontal="center" vertical="center"/>
    </xf>
    <xf numFmtId="164" fontId="1995" fillId="0" borderId="0" xfId="0" applyNumberFormat="1" applyFont="1" applyAlignment="1">
      <alignment horizontal="center" vertical="center"/>
    </xf>
    <xf numFmtId="165" fontId="1996" fillId="0" borderId="0" xfId="0" applyNumberFormat="1" applyFont="1" applyAlignment="1">
      <alignment horizontal="center" vertical="center"/>
    </xf>
    <xf numFmtId="164" fontId="1997" fillId="0" borderId="0" xfId="0" applyNumberFormat="1" applyFont="1" applyAlignment="1">
      <alignment horizontal="center" vertical="center"/>
    </xf>
    <xf numFmtId="164" fontId="1998" fillId="0" borderId="0" xfId="0" applyNumberFormat="1" applyFont="1" applyAlignment="1">
      <alignment horizontal="center" vertical="center" wrapText="1"/>
    </xf>
    <xf numFmtId="4" fontId="1999" fillId="0" borderId="0" xfId="0" applyNumberFormat="1" applyFont="1" applyAlignment="1">
      <alignment horizontal="center" vertical="center"/>
    </xf>
    <xf numFmtId="164" fontId="2000" fillId="0" borderId="0" xfId="0" applyNumberFormat="1" applyFont="1" applyAlignment="1">
      <alignment horizontal="center" vertical="center"/>
    </xf>
    <xf numFmtId="0" fontId="2001" fillId="0" borderId="0" xfId="0" applyFont="1" applyAlignment="1">
      <alignment horizontal="center" vertical="center" wrapText="1"/>
    </xf>
    <xf numFmtId="4" fontId="2002" fillId="0" borderId="0" xfId="0" applyNumberFormat="1" applyFont="1" applyAlignment="1">
      <alignment horizontal="center" vertical="center"/>
    </xf>
    <xf numFmtId="164" fontId="2003" fillId="0" borderId="0" xfId="0" applyNumberFormat="1" applyFont="1" applyAlignment="1">
      <alignment horizontal="center" vertical="center"/>
    </xf>
    <xf numFmtId="164" fontId="2004" fillId="0" borderId="0" xfId="0" applyNumberFormat="1" applyFont="1" applyAlignment="1">
      <alignment horizontal="center" vertical="center"/>
    </xf>
    <xf numFmtId="165" fontId="2005" fillId="0" borderId="0" xfId="0" applyNumberFormat="1" applyFont="1" applyAlignment="1">
      <alignment horizontal="center" vertical="center"/>
    </xf>
    <xf numFmtId="164" fontId="2006" fillId="0" borderId="0" xfId="0" applyNumberFormat="1" applyFont="1" applyAlignment="1">
      <alignment horizontal="center" vertical="center"/>
    </xf>
    <xf numFmtId="164" fontId="2007" fillId="0" borderId="0" xfId="0" applyNumberFormat="1" applyFont="1" applyAlignment="1">
      <alignment horizontal="center" vertical="center" wrapText="1"/>
    </xf>
    <xf numFmtId="4" fontId="2008" fillId="0" borderId="0" xfId="0" applyNumberFormat="1" applyFont="1" applyAlignment="1">
      <alignment horizontal="center" vertical="center"/>
    </xf>
    <xf numFmtId="164" fontId="2009" fillId="0" borderId="0" xfId="0" applyNumberFormat="1" applyFont="1" applyAlignment="1">
      <alignment horizontal="center" vertical="center"/>
    </xf>
    <xf numFmtId="0" fontId="2010" fillId="0" borderId="0" xfId="0" applyFont="1" applyAlignment="1">
      <alignment horizontal="center" vertical="center" wrapText="1"/>
    </xf>
    <xf numFmtId="4" fontId="2011" fillId="0" borderId="0" xfId="0" applyNumberFormat="1" applyFont="1" applyAlignment="1">
      <alignment horizontal="center" vertical="center"/>
    </xf>
    <xf numFmtId="164" fontId="2012" fillId="0" borderId="0" xfId="0" applyNumberFormat="1" applyFont="1" applyAlignment="1">
      <alignment horizontal="center" vertical="center"/>
    </xf>
    <xf numFmtId="164" fontId="2013" fillId="0" borderId="0" xfId="0" applyNumberFormat="1" applyFont="1" applyAlignment="1">
      <alignment horizontal="center" vertical="center"/>
    </xf>
    <xf numFmtId="165" fontId="2014" fillId="0" borderId="0" xfId="0" applyNumberFormat="1" applyFont="1" applyAlignment="1">
      <alignment horizontal="center" vertical="center"/>
    </xf>
    <xf numFmtId="164" fontId="2015" fillId="0" borderId="0" xfId="0" applyNumberFormat="1" applyFont="1" applyAlignment="1">
      <alignment horizontal="center" vertical="center"/>
    </xf>
    <xf numFmtId="164" fontId="2016" fillId="0" borderId="0" xfId="0" applyNumberFormat="1" applyFont="1" applyAlignment="1">
      <alignment horizontal="center" vertical="center" wrapText="1"/>
    </xf>
    <xf numFmtId="4" fontId="2017" fillId="0" borderId="0" xfId="0" applyNumberFormat="1" applyFont="1" applyAlignment="1">
      <alignment horizontal="center" vertical="center"/>
    </xf>
    <xf numFmtId="164" fontId="2018" fillId="0" borderId="0" xfId="0" applyNumberFormat="1" applyFont="1" applyAlignment="1">
      <alignment horizontal="center" vertical="center"/>
    </xf>
    <xf numFmtId="0" fontId="2019" fillId="0" borderId="0" xfId="0" applyFont="1" applyAlignment="1">
      <alignment horizontal="center" vertical="center" wrapText="1"/>
    </xf>
    <xf numFmtId="4" fontId="2020" fillId="0" borderId="0" xfId="0" applyNumberFormat="1" applyFont="1" applyAlignment="1">
      <alignment horizontal="center" vertical="center"/>
    </xf>
    <xf numFmtId="164" fontId="2021" fillId="0" borderId="0" xfId="0" applyNumberFormat="1" applyFont="1" applyAlignment="1">
      <alignment horizontal="center" vertical="center"/>
    </xf>
    <xf numFmtId="164" fontId="2022" fillId="0" borderId="0" xfId="0" applyNumberFormat="1" applyFont="1" applyAlignment="1">
      <alignment horizontal="center" vertical="center"/>
    </xf>
    <xf numFmtId="165" fontId="2023" fillId="0" borderId="0" xfId="0" applyNumberFormat="1" applyFont="1" applyAlignment="1">
      <alignment horizontal="center" vertical="center"/>
    </xf>
    <xf numFmtId="164" fontId="2024" fillId="0" borderId="0" xfId="0" applyNumberFormat="1" applyFont="1" applyAlignment="1">
      <alignment horizontal="center" vertical="center"/>
    </xf>
    <xf numFmtId="164" fontId="2025" fillId="0" borderId="0" xfId="0" applyNumberFormat="1" applyFont="1" applyAlignment="1">
      <alignment horizontal="center" vertical="center" wrapText="1"/>
    </xf>
    <xf numFmtId="4" fontId="2026" fillId="0" borderId="0" xfId="0" applyNumberFormat="1" applyFont="1" applyAlignment="1">
      <alignment horizontal="center" vertical="center"/>
    </xf>
    <xf numFmtId="164" fontId="2027" fillId="0" borderId="0" xfId="0" applyNumberFormat="1" applyFont="1" applyAlignment="1">
      <alignment horizontal="center" vertical="center"/>
    </xf>
    <xf numFmtId="0" fontId="2028" fillId="0" borderId="0" xfId="0" applyFont="1" applyAlignment="1">
      <alignment horizontal="center" vertical="center" wrapText="1"/>
    </xf>
    <xf numFmtId="4" fontId="2029" fillId="0" borderId="0" xfId="0" applyNumberFormat="1" applyFont="1" applyAlignment="1">
      <alignment horizontal="center" vertical="center"/>
    </xf>
    <xf numFmtId="164" fontId="2030" fillId="0" borderId="0" xfId="0" applyNumberFormat="1" applyFont="1" applyAlignment="1">
      <alignment horizontal="center" vertical="center"/>
    </xf>
    <xf numFmtId="164" fontId="2031" fillId="0" borderId="0" xfId="0" applyNumberFormat="1" applyFont="1" applyAlignment="1">
      <alignment horizontal="center" vertical="center"/>
    </xf>
    <xf numFmtId="165" fontId="2032" fillId="0" borderId="0" xfId="0" applyNumberFormat="1" applyFont="1" applyAlignment="1">
      <alignment horizontal="center" vertical="center"/>
    </xf>
    <xf numFmtId="164" fontId="2033" fillId="0" borderId="0" xfId="0" applyNumberFormat="1" applyFont="1" applyAlignment="1">
      <alignment horizontal="center" vertical="center"/>
    </xf>
    <xf numFmtId="164" fontId="2034" fillId="0" borderId="0" xfId="0" applyNumberFormat="1" applyFont="1" applyAlignment="1">
      <alignment horizontal="center" vertical="center" wrapText="1"/>
    </xf>
    <xf numFmtId="4" fontId="2035" fillId="0" borderId="0" xfId="0" applyNumberFormat="1" applyFont="1" applyAlignment="1">
      <alignment horizontal="center" vertical="center"/>
    </xf>
    <xf numFmtId="164" fontId="2036" fillId="0" borderId="0" xfId="0" applyNumberFormat="1" applyFont="1" applyAlignment="1">
      <alignment horizontal="center" vertical="center"/>
    </xf>
    <xf numFmtId="0" fontId="2037" fillId="0" borderId="0" xfId="0" applyFont="1" applyAlignment="1">
      <alignment horizontal="center" vertical="center" wrapText="1"/>
    </xf>
    <xf numFmtId="4" fontId="2038" fillId="0" borderId="0" xfId="0" applyNumberFormat="1" applyFont="1" applyAlignment="1">
      <alignment horizontal="center" vertical="center"/>
    </xf>
    <xf numFmtId="164" fontId="2039" fillId="0" borderId="0" xfId="0" applyNumberFormat="1" applyFont="1" applyAlignment="1">
      <alignment horizontal="center" vertical="center"/>
    </xf>
    <xf numFmtId="164" fontId="2040" fillId="0" borderId="0" xfId="0" applyNumberFormat="1" applyFont="1" applyAlignment="1">
      <alignment horizontal="center" vertical="center"/>
    </xf>
    <xf numFmtId="165" fontId="2041" fillId="0" borderId="0" xfId="0" applyNumberFormat="1" applyFont="1" applyAlignment="1">
      <alignment horizontal="center" vertical="center"/>
    </xf>
    <xf numFmtId="164" fontId="2042" fillId="0" borderId="0" xfId="0" applyNumberFormat="1" applyFont="1" applyAlignment="1">
      <alignment horizontal="center" vertical="center"/>
    </xf>
    <xf numFmtId="164" fontId="2043" fillId="0" borderId="0" xfId="0" applyNumberFormat="1" applyFont="1" applyAlignment="1">
      <alignment horizontal="center" vertical="center" wrapText="1"/>
    </xf>
    <xf numFmtId="4" fontId="2044" fillId="0" borderId="0" xfId="0" applyNumberFormat="1" applyFont="1" applyAlignment="1">
      <alignment horizontal="center" vertical="center"/>
    </xf>
    <xf numFmtId="164" fontId="2045" fillId="0" borderId="0" xfId="0" applyNumberFormat="1" applyFont="1" applyAlignment="1">
      <alignment horizontal="center" vertical="center"/>
    </xf>
    <xf numFmtId="0" fontId="2046" fillId="0" borderId="0" xfId="0" applyFont="1" applyAlignment="1">
      <alignment horizontal="center" vertical="center" wrapText="1"/>
    </xf>
    <xf numFmtId="4" fontId="2047" fillId="0" borderId="0" xfId="0" applyNumberFormat="1" applyFont="1" applyAlignment="1">
      <alignment horizontal="center" vertical="center"/>
    </xf>
    <xf numFmtId="164" fontId="2048" fillId="0" borderId="0" xfId="0" applyNumberFormat="1" applyFont="1" applyAlignment="1">
      <alignment horizontal="center" vertical="center"/>
    </xf>
    <xf numFmtId="164" fontId="2049" fillId="0" borderId="0" xfId="0" applyNumberFormat="1" applyFont="1" applyAlignment="1">
      <alignment horizontal="center" vertical="center"/>
    </xf>
    <xf numFmtId="165" fontId="2050" fillId="0" borderId="0" xfId="0" applyNumberFormat="1" applyFont="1" applyAlignment="1">
      <alignment horizontal="center" vertical="center"/>
    </xf>
    <xf numFmtId="164" fontId="2051" fillId="0" borderId="0" xfId="0" applyNumberFormat="1" applyFont="1" applyAlignment="1">
      <alignment horizontal="center" vertical="center"/>
    </xf>
    <xf numFmtId="164" fontId="2052" fillId="0" borderId="0" xfId="0" applyNumberFormat="1" applyFont="1" applyAlignment="1">
      <alignment horizontal="center" vertical="center" wrapText="1"/>
    </xf>
    <xf numFmtId="4" fontId="2053" fillId="0" borderId="0" xfId="0" applyNumberFormat="1" applyFont="1" applyAlignment="1">
      <alignment horizontal="center" vertical="center"/>
    </xf>
    <xf numFmtId="164" fontId="2054" fillId="0" borderId="0" xfId="0" applyNumberFormat="1" applyFont="1" applyAlignment="1">
      <alignment horizontal="center" vertical="center"/>
    </xf>
    <xf numFmtId="0" fontId="2055" fillId="0" borderId="0" xfId="0" applyFont="1" applyAlignment="1">
      <alignment horizontal="center" vertical="center" wrapText="1"/>
    </xf>
    <xf numFmtId="4" fontId="2056" fillId="0" borderId="0" xfId="0" applyNumberFormat="1" applyFont="1" applyAlignment="1">
      <alignment horizontal="center" vertical="center"/>
    </xf>
    <xf numFmtId="164" fontId="2057" fillId="0" borderId="0" xfId="0" applyNumberFormat="1" applyFont="1" applyAlignment="1">
      <alignment horizontal="center" vertical="center"/>
    </xf>
    <xf numFmtId="164" fontId="2058" fillId="0" borderId="0" xfId="0" applyNumberFormat="1" applyFont="1" applyAlignment="1">
      <alignment horizontal="center" vertical="center"/>
    </xf>
    <xf numFmtId="165" fontId="2059" fillId="0" borderId="0" xfId="0" applyNumberFormat="1" applyFont="1" applyAlignment="1">
      <alignment horizontal="center" vertical="center"/>
    </xf>
    <xf numFmtId="164" fontId="2060" fillId="0" borderId="0" xfId="0" applyNumberFormat="1" applyFont="1" applyAlignment="1">
      <alignment horizontal="center" vertical="center"/>
    </xf>
    <xf numFmtId="164" fontId="2061" fillId="0" borderId="0" xfId="0" applyNumberFormat="1" applyFont="1" applyAlignment="1">
      <alignment horizontal="center" vertical="center" wrapText="1"/>
    </xf>
    <xf numFmtId="4" fontId="2062" fillId="0" borderId="0" xfId="0" applyNumberFormat="1" applyFont="1" applyAlignment="1">
      <alignment horizontal="center" vertical="center"/>
    </xf>
    <xf numFmtId="164" fontId="2063" fillId="0" borderId="0" xfId="0" applyNumberFormat="1" applyFont="1" applyAlignment="1">
      <alignment horizontal="center" vertical="center"/>
    </xf>
    <xf numFmtId="0" fontId="2064" fillId="0" borderId="0" xfId="0" applyFont="1" applyAlignment="1">
      <alignment horizontal="center" vertical="center" wrapText="1"/>
    </xf>
    <xf numFmtId="4" fontId="2065" fillId="0" borderId="0" xfId="0" applyNumberFormat="1" applyFont="1" applyAlignment="1">
      <alignment horizontal="center" vertical="center"/>
    </xf>
    <xf numFmtId="164" fontId="2066" fillId="0" borderId="0" xfId="0" applyNumberFormat="1" applyFont="1" applyAlignment="1">
      <alignment horizontal="center" vertical="center"/>
    </xf>
    <xf numFmtId="164" fontId="2067" fillId="0" borderId="0" xfId="0" applyNumberFormat="1" applyFont="1" applyAlignment="1">
      <alignment horizontal="center" vertical="center"/>
    </xf>
    <xf numFmtId="165" fontId="2068" fillId="0" borderId="0" xfId="0" applyNumberFormat="1" applyFont="1" applyAlignment="1">
      <alignment horizontal="center" vertical="center"/>
    </xf>
    <xf numFmtId="164" fontId="2069" fillId="0" borderId="0" xfId="0" applyNumberFormat="1" applyFont="1" applyAlignment="1">
      <alignment horizontal="center" vertical="center"/>
    </xf>
    <xf numFmtId="164" fontId="2070" fillId="0" borderId="0" xfId="0" applyNumberFormat="1" applyFont="1" applyAlignment="1">
      <alignment horizontal="center" vertical="center" wrapText="1"/>
    </xf>
    <xf numFmtId="4" fontId="2071" fillId="0" borderId="0" xfId="0" applyNumberFormat="1" applyFont="1" applyAlignment="1">
      <alignment horizontal="center" vertical="center"/>
    </xf>
    <xf numFmtId="164" fontId="2072" fillId="0" borderId="0" xfId="0" applyNumberFormat="1" applyFont="1" applyAlignment="1">
      <alignment horizontal="center" vertical="center"/>
    </xf>
    <xf numFmtId="0" fontId="2073" fillId="0" borderId="0" xfId="0" applyFont="1" applyAlignment="1">
      <alignment horizontal="center" vertical="center" wrapText="1"/>
    </xf>
    <xf numFmtId="4" fontId="2074" fillId="0" borderId="0" xfId="0" applyNumberFormat="1" applyFont="1" applyAlignment="1">
      <alignment horizontal="center" vertical="center"/>
    </xf>
    <xf numFmtId="164" fontId="2075" fillId="0" borderId="0" xfId="0" applyNumberFormat="1" applyFont="1" applyAlignment="1">
      <alignment horizontal="center" vertical="center"/>
    </xf>
    <xf numFmtId="164" fontId="2076" fillId="0" borderId="0" xfId="0" applyNumberFormat="1" applyFont="1" applyAlignment="1">
      <alignment horizontal="center" vertical="center"/>
    </xf>
    <xf numFmtId="165" fontId="2077" fillId="0" borderId="0" xfId="0" applyNumberFormat="1" applyFont="1" applyAlignment="1">
      <alignment horizontal="center" vertical="center"/>
    </xf>
    <xf numFmtId="164" fontId="2078" fillId="0" borderId="0" xfId="0" applyNumberFormat="1" applyFont="1" applyAlignment="1">
      <alignment horizontal="center" vertical="center"/>
    </xf>
    <xf numFmtId="164" fontId="2079" fillId="0" borderId="0" xfId="0" applyNumberFormat="1" applyFont="1" applyAlignment="1">
      <alignment horizontal="center" vertical="center" wrapText="1"/>
    </xf>
    <xf numFmtId="4" fontId="2080" fillId="0" borderId="0" xfId="0" applyNumberFormat="1" applyFont="1" applyAlignment="1">
      <alignment horizontal="center" vertical="center"/>
    </xf>
    <xf numFmtId="164" fontId="2081" fillId="0" borderId="0" xfId="0" applyNumberFormat="1" applyFont="1" applyAlignment="1">
      <alignment horizontal="center" vertical="center"/>
    </xf>
    <xf numFmtId="0" fontId="2082" fillId="0" borderId="0" xfId="0" applyFont="1" applyAlignment="1">
      <alignment horizontal="center" vertical="center" wrapText="1"/>
    </xf>
    <xf numFmtId="4" fontId="2083" fillId="0" borderId="0" xfId="0" applyNumberFormat="1" applyFont="1" applyAlignment="1">
      <alignment horizontal="center" vertical="center"/>
    </xf>
    <xf numFmtId="164" fontId="2084" fillId="0" borderId="0" xfId="0" applyNumberFormat="1" applyFont="1" applyAlignment="1">
      <alignment horizontal="center" vertical="center"/>
    </xf>
    <xf numFmtId="164" fontId="2085" fillId="0" borderId="0" xfId="0" applyNumberFormat="1" applyFont="1" applyAlignment="1">
      <alignment horizontal="center" vertical="center"/>
    </xf>
    <xf numFmtId="165" fontId="2086" fillId="0" borderId="0" xfId="0" applyNumberFormat="1" applyFont="1" applyAlignment="1">
      <alignment horizontal="center" vertical="center"/>
    </xf>
    <xf numFmtId="164" fontId="2087" fillId="0" borderId="0" xfId="0" applyNumberFormat="1" applyFont="1" applyAlignment="1">
      <alignment horizontal="center" vertical="center"/>
    </xf>
    <xf numFmtId="164" fontId="2088" fillId="0" borderId="0" xfId="0" applyNumberFormat="1" applyFont="1" applyAlignment="1">
      <alignment horizontal="center" vertical="center" wrapText="1"/>
    </xf>
    <xf numFmtId="4" fontId="2089" fillId="0" borderId="0" xfId="0" applyNumberFormat="1" applyFont="1" applyAlignment="1">
      <alignment horizontal="center" vertical="center"/>
    </xf>
    <xf numFmtId="164" fontId="2090" fillId="0" borderId="0" xfId="0" applyNumberFormat="1" applyFont="1" applyAlignment="1">
      <alignment horizontal="center" vertical="center"/>
    </xf>
    <xf numFmtId="0" fontId="2091" fillId="0" borderId="0" xfId="0" applyFont="1" applyAlignment="1">
      <alignment horizontal="center" vertical="center" wrapText="1"/>
    </xf>
    <xf numFmtId="4" fontId="2092" fillId="0" borderId="0" xfId="0" applyNumberFormat="1" applyFont="1" applyAlignment="1">
      <alignment horizontal="center" vertical="center"/>
    </xf>
    <xf numFmtId="164" fontId="2093" fillId="0" borderId="0" xfId="0" applyNumberFormat="1" applyFont="1" applyAlignment="1">
      <alignment horizontal="center" vertical="center"/>
    </xf>
    <xf numFmtId="164" fontId="2094" fillId="0" borderId="0" xfId="0" applyNumberFormat="1" applyFont="1" applyAlignment="1">
      <alignment horizontal="center" vertical="center"/>
    </xf>
    <xf numFmtId="165" fontId="2095" fillId="0" borderId="0" xfId="0" applyNumberFormat="1" applyFont="1" applyAlignment="1">
      <alignment horizontal="center" vertical="center"/>
    </xf>
    <xf numFmtId="164" fontId="2096" fillId="0" borderId="0" xfId="0" applyNumberFormat="1" applyFont="1" applyAlignment="1">
      <alignment horizontal="center" vertical="center"/>
    </xf>
    <xf numFmtId="164" fontId="2097" fillId="0" borderId="0" xfId="0" applyNumberFormat="1" applyFont="1" applyAlignment="1">
      <alignment horizontal="center" vertical="center" wrapText="1"/>
    </xf>
    <xf numFmtId="4" fontId="2098" fillId="0" borderId="0" xfId="0" applyNumberFormat="1" applyFont="1" applyAlignment="1">
      <alignment horizontal="center" vertical="center"/>
    </xf>
    <xf numFmtId="164" fontId="2099" fillId="0" borderId="0" xfId="0" applyNumberFormat="1" applyFont="1" applyAlignment="1">
      <alignment horizontal="center" vertical="center"/>
    </xf>
    <xf numFmtId="0" fontId="2100" fillId="0" borderId="0" xfId="0" applyFont="1" applyAlignment="1">
      <alignment horizontal="center" vertical="center" wrapText="1"/>
    </xf>
    <xf numFmtId="4" fontId="2101" fillId="0" borderId="0" xfId="0" applyNumberFormat="1" applyFont="1" applyAlignment="1">
      <alignment horizontal="center" vertical="center"/>
    </xf>
    <xf numFmtId="164" fontId="2102" fillId="0" borderId="0" xfId="0" applyNumberFormat="1" applyFont="1" applyAlignment="1">
      <alignment horizontal="center" vertical="center"/>
    </xf>
    <xf numFmtId="164" fontId="2103" fillId="0" borderId="0" xfId="0" applyNumberFormat="1" applyFont="1" applyAlignment="1">
      <alignment horizontal="center" vertical="center"/>
    </xf>
    <xf numFmtId="165" fontId="2104" fillId="0" borderId="0" xfId="0" applyNumberFormat="1" applyFont="1" applyAlignment="1">
      <alignment horizontal="center" vertical="center"/>
    </xf>
    <xf numFmtId="164" fontId="2105" fillId="0" borderId="0" xfId="0" applyNumberFormat="1" applyFont="1" applyAlignment="1">
      <alignment horizontal="center" vertical="center"/>
    </xf>
    <xf numFmtId="164" fontId="2106" fillId="0" borderId="0" xfId="0" applyNumberFormat="1" applyFont="1" applyAlignment="1">
      <alignment horizontal="center" vertical="center" wrapText="1"/>
    </xf>
    <xf numFmtId="4" fontId="2107" fillId="0" borderId="0" xfId="0" applyNumberFormat="1" applyFont="1" applyAlignment="1">
      <alignment horizontal="center" vertical="center"/>
    </xf>
    <xf numFmtId="164" fontId="2108" fillId="0" borderId="0" xfId="0" applyNumberFormat="1" applyFont="1" applyAlignment="1">
      <alignment horizontal="center" vertical="center"/>
    </xf>
    <xf numFmtId="0" fontId="2109" fillId="0" borderId="0" xfId="0" applyFont="1" applyAlignment="1">
      <alignment horizontal="center" vertical="center" wrapText="1"/>
    </xf>
    <xf numFmtId="4" fontId="2110" fillId="0" borderId="0" xfId="0" applyNumberFormat="1" applyFont="1" applyAlignment="1">
      <alignment horizontal="center" vertical="center"/>
    </xf>
    <xf numFmtId="164" fontId="2111" fillId="0" borderId="0" xfId="0" applyNumberFormat="1" applyFont="1" applyAlignment="1">
      <alignment horizontal="center" vertical="center"/>
    </xf>
    <xf numFmtId="164" fontId="2112" fillId="0" borderId="0" xfId="0" applyNumberFormat="1" applyFont="1" applyAlignment="1">
      <alignment horizontal="center" vertical="center"/>
    </xf>
    <xf numFmtId="165" fontId="2113" fillId="0" borderId="0" xfId="0" applyNumberFormat="1" applyFont="1" applyAlignment="1">
      <alignment horizontal="center" vertical="center"/>
    </xf>
    <xf numFmtId="164" fontId="2114" fillId="0" borderId="0" xfId="0" applyNumberFormat="1" applyFont="1" applyAlignment="1">
      <alignment horizontal="center" vertical="center"/>
    </xf>
    <xf numFmtId="164" fontId="2115" fillId="0" borderId="0" xfId="0" applyNumberFormat="1" applyFont="1" applyAlignment="1">
      <alignment horizontal="center" vertical="center" wrapText="1"/>
    </xf>
    <xf numFmtId="4" fontId="2116" fillId="0" borderId="0" xfId="0" applyNumberFormat="1" applyFont="1" applyAlignment="1">
      <alignment horizontal="center" vertical="center"/>
    </xf>
    <xf numFmtId="164" fontId="2117" fillId="0" borderId="0" xfId="0" applyNumberFormat="1" applyFont="1" applyAlignment="1">
      <alignment horizontal="center" vertical="center"/>
    </xf>
    <xf numFmtId="0" fontId="2118" fillId="0" borderId="0" xfId="0" applyFont="1" applyAlignment="1">
      <alignment horizontal="center" vertical="center" wrapText="1"/>
    </xf>
    <xf numFmtId="4" fontId="2119" fillId="0" borderId="0" xfId="0" applyNumberFormat="1" applyFont="1" applyAlignment="1">
      <alignment horizontal="center" vertical="center"/>
    </xf>
    <xf numFmtId="164" fontId="2120" fillId="0" borderId="0" xfId="0" applyNumberFormat="1" applyFont="1" applyAlignment="1">
      <alignment horizontal="center" vertical="center"/>
    </xf>
    <xf numFmtId="164" fontId="2121" fillId="0" borderId="0" xfId="0" applyNumberFormat="1" applyFont="1" applyAlignment="1">
      <alignment horizontal="center" vertical="center"/>
    </xf>
    <xf numFmtId="165" fontId="2122" fillId="0" borderId="0" xfId="0" applyNumberFormat="1" applyFont="1" applyAlignment="1">
      <alignment horizontal="center" vertical="center"/>
    </xf>
    <xf numFmtId="164" fontId="2123" fillId="0" borderId="0" xfId="0" applyNumberFormat="1" applyFont="1" applyAlignment="1">
      <alignment horizontal="center" vertical="center"/>
    </xf>
    <xf numFmtId="164" fontId="2124" fillId="0" borderId="0" xfId="0" applyNumberFormat="1" applyFont="1" applyAlignment="1">
      <alignment horizontal="center" vertical="center" wrapText="1"/>
    </xf>
    <xf numFmtId="4" fontId="2125" fillId="0" borderId="0" xfId="0" applyNumberFormat="1" applyFont="1" applyAlignment="1">
      <alignment horizontal="center" vertical="center"/>
    </xf>
    <xf numFmtId="164" fontId="2126" fillId="0" borderId="0" xfId="0" applyNumberFormat="1" applyFont="1" applyAlignment="1">
      <alignment horizontal="center" vertical="center"/>
    </xf>
    <xf numFmtId="0" fontId="2127" fillId="0" borderId="0" xfId="0" applyFont="1" applyAlignment="1">
      <alignment horizontal="center" vertical="center" wrapText="1"/>
    </xf>
    <xf numFmtId="4" fontId="2128" fillId="0" borderId="0" xfId="0" applyNumberFormat="1" applyFont="1" applyAlignment="1">
      <alignment horizontal="center" vertical="center"/>
    </xf>
    <xf numFmtId="164" fontId="2129" fillId="0" borderId="0" xfId="0" applyNumberFormat="1" applyFont="1" applyAlignment="1">
      <alignment horizontal="center" vertical="center"/>
    </xf>
    <xf numFmtId="164" fontId="2130" fillId="0" borderId="0" xfId="0" applyNumberFormat="1" applyFont="1" applyAlignment="1">
      <alignment horizontal="center" vertical="center"/>
    </xf>
    <xf numFmtId="165" fontId="2131" fillId="0" borderId="0" xfId="0" applyNumberFormat="1" applyFont="1" applyAlignment="1">
      <alignment horizontal="center" vertical="center"/>
    </xf>
    <xf numFmtId="164" fontId="2132" fillId="0" borderId="0" xfId="0" applyNumberFormat="1" applyFont="1" applyAlignment="1">
      <alignment horizontal="center" vertical="center"/>
    </xf>
    <xf numFmtId="164" fontId="2133" fillId="0" borderId="0" xfId="0" applyNumberFormat="1" applyFont="1" applyAlignment="1">
      <alignment horizontal="center" vertical="center" wrapText="1"/>
    </xf>
    <xf numFmtId="4" fontId="2134" fillId="0" borderId="0" xfId="0" applyNumberFormat="1" applyFont="1" applyAlignment="1">
      <alignment horizontal="center" vertical="center"/>
    </xf>
    <xf numFmtId="164" fontId="2135" fillId="0" borderId="0" xfId="0" applyNumberFormat="1" applyFont="1" applyAlignment="1">
      <alignment horizontal="center" vertical="center"/>
    </xf>
    <xf numFmtId="0" fontId="2136" fillId="0" borderId="0" xfId="0" applyFont="1" applyAlignment="1">
      <alignment horizontal="center" vertical="center" wrapText="1"/>
    </xf>
    <xf numFmtId="4" fontId="2137" fillId="0" borderId="0" xfId="0" applyNumberFormat="1" applyFont="1" applyAlignment="1">
      <alignment horizontal="center" vertical="center"/>
    </xf>
    <xf numFmtId="164" fontId="2138" fillId="0" borderId="0" xfId="0" applyNumberFormat="1" applyFont="1" applyAlignment="1">
      <alignment horizontal="center" vertical="center"/>
    </xf>
    <xf numFmtId="164" fontId="2139" fillId="0" borderId="0" xfId="0" applyNumberFormat="1" applyFont="1" applyAlignment="1">
      <alignment horizontal="center" vertical="center"/>
    </xf>
    <xf numFmtId="165" fontId="2140" fillId="0" borderId="0" xfId="0" applyNumberFormat="1" applyFont="1" applyAlignment="1">
      <alignment horizontal="center" vertical="center"/>
    </xf>
    <xf numFmtId="164" fontId="2141" fillId="0" borderId="0" xfId="0" applyNumberFormat="1" applyFont="1" applyAlignment="1">
      <alignment horizontal="center" vertical="center"/>
    </xf>
    <xf numFmtId="164" fontId="2142" fillId="0" borderId="0" xfId="0" applyNumberFormat="1" applyFont="1" applyAlignment="1">
      <alignment horizontal="center" vertical="center" wrapText="1"/>
    </xf>
    <xf numFmtId="4" fontId="2143" fillId="0" borderId="0" xfId="0" applyNumberFormat="1" applyFont="1" applyAlignment="1">
      <alignment horizontal="center" vertical="center"/>
    </xf>
    <xf numFmtId="164" fontId="2144" fillId="0" borderId="0" xfId="0" applyNumberFormat="1" applyFont="1" applyAlignment="1">
      <alignment horizontal="center" vertical="center"/>
    </xf>
    <xf numFmtId="0" fontId="2145" fillId="0" borderId="0" xfId="0" applyFont="1" applyAlignment="1">
      <alignment horizontal="center" vertical="center" wrapText="1"/>
    </xf>
    <xf numFmtId="4" fontId="2146" fillId="0" borderId="0" xfId="0" applyNumberFormat="1" applyFont="1" applyAlignment="1">
      <alignment horizontal="center" vertical="center"/>
    </xf>
    <xf numFmtId="164" fontId="2147" fillId="0" borderId="0" xfId="0" applyNumberFormat="1" applyFont="1" applyAlignment="1">
      <alignment horizontal="center" vertical="center"/>
    </xf>
    <xf numFmtId="164" fontId="2148" fillId="0" borderId="0" xfId="0" applyNumberFormat="1" applyFont="1" applyAlignment="1">
      <alignment horizontal="center" vertical="center"/>
    </xf>
    <xf numFmtId="165" fontId="2149" fillId="0" borderId="0" xfId="0" applyNumberFormat="1" applyFont="1" applyAlignment="1">
      <alignment horizontal="center" vertical="center"/>
    </xf>
    <xf numFmtId="164" fontId="2150" fillId="0" borderId="0" xfId="0" applyNumberFormat="1" applyFont="1" applyAlignment="1">
      <alignment horizontal="center" vertical="center"/>
    </xf>
    <xf numFmtId="164" fontId="2151" fillId="0" borderId="0" xfId="0" applyNumberFormat="1" applyFont="1" applyAlignment="1">
      <alignment horizontal="center" vertical="center" wrapText="1"/>
    </xf>
    <xf numFmtId="4" fontId="2152" fillId="0" borderId="0" xfId="0" applyNumberFormat="1" applyFont="1" applyAlignment="1">
      <alignment horizontal="center" vertical="center"/>
    </xf>
    <xf numFmtId="164" fontId="2153" fillId="0" borderId="0" xfId="0" applyNumberFormat="1" applyFont="1" applyAlignment="1">
      <alignment horizontal="center" vertical="center"/>
    </xf>
    <xf numFmtId="0" fontId="2154" fillId="3" borderId="1" xfId="0" applyFont="1" applyFill="1" applyBorder="1" applyAlignment="1">
      <alignment horizontal="center" vertical="center" wrapText="1"/>
    </xf>
    <xf numFmtId="164" fontId="2154" fillId="3" borderId="1" xfId="0" applyNumberFormat="1" applyFont="1" applyFill="1" applyBorder="1" applyAlignment="1">
      <alignment horizontal="center" vertical="center" wrapText="1"/>
    </xf>
    <xf numFmtId="0" fontId="2155" fillId="0" borderId="0" xfId="0" applyFont="1" applyAlignment="1">
      <alignment horizontal="center" vertical="center" wrapText="1"/>
    </xf>
    <xf numFmtId="4" fontId="2156" fillId="0" borderId="0" xfId="0" applyNumberFormat="1" applyFont="1" applyAlignment="1">
      <alignment horizontal="center" vertical="center"/>
    </xf>
    <xf numFmtId="164" fontId="2157" fillId="0" borderId="0" xfId="0" applyNumberFormat="1" applyFont="1" applyAlignment="1">
      <alignment horizontal="center" vertical="center"/>
    </xf>
    <xf numFmtId="164" fontId="2158" fillId="0" borderId="0" xfId="0" applyNumberFormat="1" applyFont="1" applyAlignment="1">
      <alignment horizontal="center" vertical="center"/>
    </xf>
    <xf numFmtId="165" fontId="2159" fillId="0" borderId="0" xfId="0" applyNumberFormat="1" applyFont="1" applyAlignment="1">
      <alignment horizontal="center" vertical="center"/>
    </xf>
    <xf numFmtId="164" fontId="2160" fillId="0" borderId="0" xfId="0" applyNumberFormat="1" applyFont="1" applyAlignment="1">
      <alignment horizontal="center" vertical="center"/>
    </xf>
    <xf numFmtId="164" fontId="2161" fillId="0" borderId="0" xfId="0" applyNumberFormat="1" applyFont="1" applyAlignment="1">
      <alignment horizontal="center" vertical="center" wrapText="1"/>
    </xf>
    <xf numFmtId="4" fontId="2162" fillId="0" borderId="0" xfId="0" applyNumberFormat="1" applyFont="1" applyAlignment="1">
      <alignment horizontal="center" vertical="center"/>
    </xf>
    <xf numFmtId="164" fontId="2163" fillId="0" borderId="0" xfId="0" applyNumberFormat="1" applyFont="1" applyAlignment="1">
      <alignment horizontal="center" vertical="center"/>
    </xf>
    <xf numFmtId="0" fontId="2164" fillId="0" borderId="0" xfId="0" applyFont="1" applyAlignment="1">
      <alignment horizontal="center" vertical="center" wrapText="1"/>
    </xf>
    <xf numFmtId="4" fontId="2165" fillId="0" borderId="0" xfId="0" applyNumberFormat="1" applyFont="1" applyAlignment="1">
      <alignment horizontal="center" vertical="center"/>
    </xf>
    <xf numFmtId="164" fontId="2166" fillId="0" borderId="0" xfId="0" applyNumberFormat="1" applyFont="1" applyAlignment="1">
      <alignment horizontal="center" vertical="center"/>
    </xf>
    <xf numFmtId="164" fontId="2167" fillId="0" borderId="0" xfId="0" applyNumberFormat="1" applyFont="1" applyAlignment="1">
      <alignment horizontal="center" vertical="center"/>
    </xf>
    <xf numFmtId="165" fontId="2168" fillId="0" borderId="0" xfId="0" applyNumberFormat="1" applyFont="1" applyAlignment="1">
      <alignment horizontal="center" vertical="center"/>
    </xf>
    <xf numFmtId="164" fontId="2169" fillId="0" borderId="0" xfId="0" applyNumberFormat="1" applyFont="1" applyAlignment="1">
      <alignment horizontal="center" vertical="center"/>
    </xf>
    <xf numFmtId="164" fontId="2170" fillId="0" borderId="0" xfId="0" applyNumberFormat="1" applyFont="1" applyAlignment="1">
      <alignment horizontal="center" vertical="center" wrapText="1"/>
    </xf>
    <xf numFmtId="4" fontId="2171" fillId="0" borderId="0" xfId="0" applyNumberFormat="1" applyFont="1" applyAlignment="1">
      <alignment horizontal="center" vertical="center"/>
    </xf>
    <xf numFmtId="164" fontId="2172" fillId="0" borderId="0" xfId="0" applyNumberFormat="1" applyFont="1" applyAlignment="1">
      <alignment horizontal="center" vertical="center"/>
    </xf>
    <xf numFmtId="0" fontId="2173" fillId="0" borderId="0" xfId="0" applyFont="1" applyAlignment="1">
      <alignment horizontal="center" vertical="center" wrapText="1"/>
    </xf>
    <xf numFmtId="4" fontId="2174" fillId="0" borderId="0" xfId="0" applyNumberFormat="1" applyFont="1" applyAlignment="1">
      <alignment horizontal="center" vertical="center"/>
    </xf>
    <xf numFmtId="164" fontId="2175" fillId="0" borderId="0" xfId="0" applyNumberFormat="1" applyFont="1" applyAlignment="1">
      <alignment horizontal="center" vertical="center"/>
    </xf>
    <xf numFmtId="164" fontId="2176" fillId="0" borderId="0" xfId="0" applyNumberFormat="1" applyFont="1" applyAlignment="1">
      <alignment horizontal="center" vertical="center"/>
    </xf>
    <xf numFmtId="165" fontId="2177" fillId="0" borderId="0" xfId="0" applyNumberFormat="1" applyFont="1" applyAlignment="1">
      <alignment horizontal="center" vertical="center"/>
    </xf>
    <xf numFmtId="164" fontId="2178" fillId="0" borderId="0" xfId="0" applyNumberFormat="1" applyFont="1" applyAlignment="1">
      <alignment horizontal="center" vertical="center"/>
    </xf>
    <xf numFmtId="164" fontId="2179" fillId="0" borderId="0" xfId="0" applyNumberFormat="1" applyFont="1" applyAlignment="1">
      <alignment horizontal="center" vertical="center" wrapText="1"/>
    </xf>
    <xf numFmtId="4" fontId="2180" fillId="0" borderId="0" xfId="0" applyNumberFormat="1" applyFont="1" applyAlignment="1">
      <alignment horizontal="center" vertical="center"/>
    </xf>
    <xf numFmtId="164" fontId="2181" fillId="0" borderId="0" xfId="0" applyNumberFormat="1" applyFont="1" applyAlignment="1">
      <alignment horizontal="center" vertical="center"/>
    </xf>
    <xf numFmtId="0" fontId="2182" fillId="0" borderId="0" xfId="0" applyFont="1" applyAlignment="1">
      <alignment horizontal="center" vertical="center" wrapText="1"/>
    </xf>
    <xf numFmtId="4" fontId="2183" fillId="0" borderId="0" xfId="0" applyNumberFormat="1" applyFont="1" applyAlignment="1">
      <alignment horizontal="center" vertical="center"/>
    </xf>
    <xf numFmtId="164" fontId="2184" fillId="0" borderId="0" xfId="0" applyNumberFormat="1" applyFont="1" applyAlignment="1">
      <alignment horizontal="center" vertical="center"/>
    </xf>
    <xf numFmtId="164" fontId="2185" fillId="0" borderId="0" xfId="0" applyNumberFormat="1" applyFont="1" applyAlignment="1">
      <alignment horizontal="center" vertical="center"/>
    </xf>
    <xf numFmtId="165" fontId="2186" fillId="0" borderId="0" xfId="0" applyNumberFormat="1" applyFont="1" applyAlignment="1">
      <alignment horizontal="center" vertical="center"/>
    </xf>
    <xf numFmtId="164" fontId="2187" fillId="0" borderId="0" xfId="0" applyNumberFormat="1" applyFont="1" applyAlignment="1">
      <alignment horizontal="center" vertical="center"/>
    </xf>
    <xf numFmtId="164" fontId="2188" fillId="0" borderId="0" xfId="0" applyNumberFormat="1" applyFont="1" applyAlignment="1">
      <alignment horizontal="center" vertical="center" wrapText="1"/>
    </xf>
    <xf numFmtId="4" fontId="2189" fillId="0" borderId="0" xfId="0" applyNumberFormat="1" applyFont="1" applyAlignment="1">
      <alignment horizontal="center" vertical="center"/>
    </xf>
    <xf numFmtId="164" fontId="2190" fillId="0" borderId="0" xfId="0" applyNumberFormat="1" applyFont="1" applyAlignment="1">
      <alignment horizontal="center" vertical="center"/>
    </xf>
    <xf numFmtId="0" fontId="2191" fillId="0" borderId="0" xfId="0" applyFont="1" applyAlignment="1">
      <alignment horizontal="center" vertical="center" wrapText="1"/>
    </xf>
    <xf numFmtId="4" fontId="2192" fillId="0" borderId="0" xfId="0" applyNumberFormat="1" applyFont="1" applyAlignment="1">
      <alignment horizontal="center" vertical="center"/>
    </xf>
    <xf numFmtId="164" fontId="2193" fillId="0" borderId="0" xfId="0" applyNumberFormat="1" applyFont="1" applyAlignment="1">
      <alignment horizontal="center" vertical="center"/>
    </xf>
    <xf numFmtId="164" fontId="2194" fillId="0" borderId="0" xfId="0" applyNumberFormat="1" applyFont="1" applyAlignment="1">
      <alignment horizontal="center" vertical="center"/>
    </xf>
    <xf numFmtId="165" fontId="2195" fillId="0" borderId="0" xfId="0" applyNumberFormat="1" applyFont="1" applyAlignment="1">
      <alignment horizontal="center" vertical="center"/>
    </xf>
    <xf numFmtId="164" fontId="2196" fillId="0" borderId="0" xfId="0" applyNumberFormat="1" applyFont="1" applyAlignment="1">
      <alignment horizontal="center" vertical="center"/>
    </xf>
    <xf numFmtId="164" fontId="2197" fillId="0" borderId="0" xfId="0" applyNumberFormat="1" applyFont="1" applyAlignment="1">
      <alignment horizontal="center" vertical="center" wrapText="1"/>
    </xf>
    <xf numFmtId="4" fontId="2198" fillId="0" borderId="0" xfId="0" applyNumberFormat="1" applyFont="1" applyAlignment="1">
      <alignment horizontal="center" vertical="center"/>
    </xf>
    <xf numFmtId="164" fontId="2199" fillId="0" borderId="0" xfId="0" applyNumberFormat="1" applyFont="1" applyAlignment="1">
      <alignment horizontal="center" vertical="center"/>
    </xf>
    <xf numFmtId="0" fontId="2200" fillId="0" borderId="0" xfId="0" applyFont="1" applyAlignment="1">
      <alignment horizontal="center" vertical="center" wrapText="1"/>
    </xf>
    <xf numFmtId="4" fontId="2201" fillId="0" borderId="0" xfId="0" applyNumberFormat="1" applyFont="1" applyAlignment="1">
      <alignment horizontal="center" vertical="center"/>
    </xf>
    <xf numFmtId="164" fontId="2202" fillId="0" borderId="0" xfId="0" applyNumberFormat="1" applyFont="1" applyAlignment="1">
      <alignment horizontal="center" vertical="center"/>
    </xf>
    <xf numFmtId="164" fontId="2203" fillId="0" borderId="0" xfId="0" applyNumberFormat="1" applyFont="1" applyAlignment="1">
      <alignment horizontal="center" vertical="center"/>
    </xf>
    <xf numFmtId="165" fontId="2204" fillId="0" borderId="0" xfId="0" applyNumberFormat="1" applyFont="1" applyAlignment="1">
      <alignment horizontal="center" vertical="center"/>
    </xf>
    <xf numFmtId="164" fontId="2205" fillId="0" borderId="0" xfId="0" applyNumberFormat="1" applyFont="1" applyAlignment="1">
      <alignment horizontal="center" vertical="center"/>
    </xf>
    <xf numFmtId="164" fontId="2206" fillId="0" borderId="0" xfId="0" applyNumberFormat="1" applyFont="1" applyAlignment="1">
      <alignment horizontal="center" vertical="center" wrapText="1"/>
    </xf>
    <xf numFmtId="4" fontId="2207" fillId="0" borderId="0" xfId="0" applyNumberFormat="1" applyFont="1" applyAlignment="1">
      <alignment horizontal="center" vertical="center"/>
    </xf>
    <xf numFmtId="164" fontId="2208" fillId="0" borderId="0" xfId="0" applyNumberFormat="1" applyFont="1" applyAlignment="1">
      <alignment horizontal="center" vertical="center"/>
    </xf>
    <xf numFmtId="0" fontId="2209" fillId="3" borderId="1" xfId="0" applyFont="1" applyFill="1" applyBorder="1" applyAlignment="1">
      <alignment horizontal="center" vertical="center" wrapText="1"/>
    </xf>
    <xf numFmtId="164" fontId="2209" fillId="3" borderId="1" xfId="0" applyNumberFormat="1" applyFont="1" applyFill="1" applyBorder="1" applyAlignment="1">
      <alignment horizontal="center" vertical="center" wrapText="1"/>
    </xf>
    <xf numFmtId="0" fontId="2210" fillId="0" borderId="0" xfId="0" applyFont="1" applyAlignment="1">
      <alignment horizontal="center" vertical="center" wrapText="1"/>
    </xf>
    <xf numFmtId="4" fontId="2211" fillId="0" borderId="0" xfId="0" applyNumberFormat="1" applyFont="1" applyAlignment="1">
      <alignment horizontal="center" vertical="center"/>
    </xf>
    <xf numFmtId="164" fontId="2212" fillId="0" borderId="0" xfId="0" applyNumberFormat="1" applyFont="1" applyAlignment="1">
      <alignment horizontal="center" vertical="center"/>
    </xf>
    <xf numFmtId="164" fontId="2213" fillId="0" borderId="0" xfId="0" applyNumberFormat="1" applyFont="1" applyAlignment="1">
      <alignment horizontal="center" vertical="center"/>
    </xf>
    <xf numFmtId="165" fontId="2214" fillId="0" borderId="0" xfId="0" applyNumberFormat="1" applyFont="1" applyAlignment="1">
      <alignment horizontal="center" vertical="center"/>
    </xf>
    <xf numFmtId="164" fontId="2215" fillId="0" borderId="0" xfId="0" applyNumberFormat="1" applyFont="1" applyAlignment="1">
      <alignment horizontal="center" vertical="center"/>
    </xf>
    <xf numFmtId="164" fontId="2216" fillId="0" borderId="0" xfId="0" applyNumberFormat="1" applyFont="1" applyAlignment="1">
      <alignment horizontal="center" vertical="center" wrapText="1"/>
    </xf>
    <xf numFmtId="4" fontId="2217" fillId="0" borderId="0" xfId="0" applyNumberFormat="1" applyFont="1" applyAlignment="1">
      <alignment horizontal="center" vertical="center"/>
    </xf>
    <xf numFmtId="164" fontId="2218" fillId="0" borderId="0" xfId="0" applyNumberFormat="1" applyFont="1" applyAlignment="1">
      <alignment horizontal="center" vertical="center"/>
    </xf>
    <xf numFmtId="0" fontId="2219" fillId="3" borderId="1" xfId="0" applyFont="1" applyFill="1" applyBorder="1" applyAlignment="1">
      <alignment horizontal="center" vertical="center" wrapText="1"/>
    </xf>
    <xf numFmtId="164" fontId="2219" fillId="3" borderId="1" xfId="0" applyNumberFormat="1" applyFont="1" applyFill="1" applyBorder="1" applyAlignment="1">
      <alignment horizontal="center" vertical="center" wrapText="1"/>
    </xf>
    <xf numFmtId="0" fontId="2220" fillId="0" borderId="0" xfId="0" applyFont="1" applyAlignment="1">
      <alignment horizontal="center" vertical="center" wrapText="1"/>
    </xf>
    <xf numFmtId="4" fontId="2221" fillId="0" borderId="0" xfId="0" applyNumberFormat="1" applyFont="1" applyAlignment="1">
      <alignment horizontal="center" vertical="center"/>
    </xf>
    <xf numFmtId="164" fontId="2222" fillId="0" borderId="0" xfId="0" applyNumberFormat="1" applyFont="1" applyAlignment="1">
      <alignment horizontal="center" vertical="center"/>
    </xf>
    <xf numFmtId="164" fontId="2223" fillId="0" borderId="0" xfId="0" applyNumberFormat="1" applyFont="1" applyAlignment="1">
      <alignment horizontal="center" vertical="center"/>
    </xf>
    <xf numFmtId="165" fontId="2224" fillId="0" borderId="0" xfId="0" applyNumberFormat="1" applyFont="1" applyAlignment="1">
      <alignment horizontal="center" vertical="center"/>
    </xf>
    <xf numFmtId="164" fontId="2225" fillId="0" borderId="0" xfId="0" applyNumberFormat="1" applyFont="1" applyAlignment="1">
      <alignment horizontal="center" vertical="center"/>
    </xf>
    <xf numFmtId="164" fontId="2226" fillId="0" borderId="0" xfId="0" applyNumberFormat="1" applyFont="1" applyAlignment="1">
      <alignment horizontal="center" vertical="center" wrapText="1"/>
    </xf>
    <xf numFmtId="4" fontId="2227" fillId="0" borderId="0" xfId="0" applyNumberFormat="1" applyFont="1" applyAlignment="1">
      <alignment horizontal="center" vertical="center"/>
    </xf>
    <xf numFmtId="164" fontId="2228" fillId="0" borderId="0" xfId="0" applyNumberFormat="1" applyFont="1" applyAlignment="1">
      <alignment horizontal="center" vertical="center"/>
    </xf>
    <xf numFmtId="0" fontId="2229" fillId="0" borderId="0" xfId="0" applyFont="1" applyAlignment="1">
      <alignment horizontal="center" vertical="center" wrapText="1"/>
    </xf>
    <xf numFmtId="4" fontId="2230" fillId="0" borderId="0" xfId="0" applyNumberFormat="1" applyFont="1" applyAlignment="1">
      <alignment horizontal="center" vertical="center"/>
    </xf>
    <xf numFmtId="164" fontId="2231" fillId="0" borderId="0" xfId="0" applyNumberFormat="1" applyFont="1" applyAlignment="1">
      <alignment horizontal="center" vertical="center"/>
    </xf>
    <xf numFmtId="164" fontId="2232" fillId="0" borderId="0" xfId="0" applyNumberFormat="1" applyFont="1" applyAlignment="1">
      <alignment horizontal="center" vertical="center"/>
    </xf>
    <xf numFmtId="165" fontId="2233" fillId="0" borderId="0" xfId="0" applyNumberFormat="1" applyFont="1" applyAlignment="1">
      <alignment horizontal="center" vertical="center"/>
    </xf>
    <xf numFmtId="164" fontId="2234" fillId="0" borderId="0" xfId="0" applyNumberFormat="1" applyFont="1" applyAlignment="1">
      <alignment horizontal="center" vertical="center"/>
    </xf>
    <xf numFmtId="164" fontId="2235" fillId="0" borderId="0" xfId="0" applyNumberFormat="1" applyFont="1" applyAlignment="1">
      <alignment horizontal="center" vertical="center" wrapText="1"/>
    </xf>
    <xf numFmtId="4" fontId="2236" fillId="0" borderId="0" xfId="0" applyNumberFormat="1" applyFont="1" applyAlignment="1">
      <alignment horizontal="center" vertical="center"/>
    </xf>
    <xf numFmtId="164" fontId="2237" fillId="0" borderId="0" xfId="0" applyNumberFormat="1" applyFont="1" applyAlignment="1">
      <alignment horizontal="center" vertical="center"/>
    </xf>
    <xf numFmtId="0" fontId="2238" fillId="0" borderId="0" xfId="0" applyFont="1" applyAlignment="1">
      <alignment horizontal="center" vertical="center" wrapText="1"/>
    </xf>
    <xf numFmtId="4" fontId="2239" fillId="0" borderId="0" xfId="0" applyNumberFormat="1" applyFont="1" applyAlignment="1">
      <alignment horizontal="center" vertical="center"/>
    </xf>
    <xf numFmtId="164" fontId="2240" fillId="0" borderId="0" xfId="0" applyNumberFormat="1" applyFont="1" applyAlignment="1">
      <alignment horizontal="center" vertical="center"/>
    </xf>
    <xf numFmtId="164" fontId="2241" fillId="0" borderId="0" xfId="0" applyNumberFormat="1" applyFont="1" applyAlignment="1">
      <alignment horizontal="center" vertical="center"/>
    </xf>
    <xf numFmtId="165" fontId="2242" fillId="0" borderId="0" xfId="0" applyNumberFormat="1" applyFont="1" applyAlignment="1">
      <alignment horizontal="center" vertical="center"/>
    </xf>
    <xf numFmtId="164" fontId="2243" fillId="0" borderId="0" xfId="0" applyNumberFormat="1" applyFont="1" applyAlignment="1">
      <alignment horizontal="center" vertical="center"/>
    </xf>
    <xf numFmtId="164" fontId="2244" fillId="0" borderId="0" xfId="0" applyNumberFormat="1" applyFont="1" applyAlignment="1">
      <alignment horizontal="center" vertical="center" wrapText="1"/>
    </xf>
    <xf numFmtId="4" fontId="2245" fillId="0" borderId="0" xfId="0" applyNumberFormat="1" applyFont="1" applyAlignment="1">
      <alignment horizontal="center" vertical="center"/>
    </xf>
    <xf numFmtId="164" fontId="2246" fillId="0" borderId="0" xfId="0" applyNumberFormat="1" applyFont="1" applyAlignment="1">
      <alignment horizontal="center" vertical="center"/>
    </xf>
    <xf numFmtId="0" fontId="2247" fillId="0" borderId="0" xfId="0" applyFont="1" applyAlignment="1">
      <alignment horizontal="center" vertical="center" wrapText="1"/>
    </xf>
    <xf numFmtId="4" fontId="2248" fillId="0" borderId="0" xfId="0" applyNumberFormat="1" applyFont="1" applyAlignment="1">
      <alignment horizontal="center" vertical="center"/>
    </xf>
    <xf numFmtId="164" fontId="2249" fillId="0" borderId="0" xfId="0" applyNumberFormat="1" applyFont="1" applyAlignment="1">
      <alignment horizontal="center" vertical="center"/>
    </xf>
    <xf numFmtId="164" fontId="2250" fillId="0" borderId="0" xfId="0" applyNumberFormat="1" applyFont="1" applyAlignment="1">
      <alignment horizontal="center" vertical="center"/>
    </xf>
    <xf numFmtId="165" fontId="2251" fillId="0" borderId="0" xfId="0" applyNumberFormat="1" applyFont="1" applyAlignment="1">
      <alignment horizontal="center" vertical="center"/>
    </xf>
    <xf numFmtId="164" fontId="2252" fillId="0" borderId="0" xfId="0" applyNumberFormat="1" applyFont="1" applyAlignment="1">
      <alignment horizontal="center" vertical="center"/>
    </xf>
    <xf numFmtId="164" fontId="2253" fillId="0" borderId="0" xfId="0" applyNumberFormat="1" applyFont="1" applyAlignment="1">
      <alignment horizontal="center" vertical="center" wrapText="1"/>
    </xf>
    <xf numFmtId="4" fontId="2254" fillId="0" borderId="0" xfId="0" applyNumberFormat="1" applyFont="1" applyAlignment="1">
      <alignment horizontal="center" vertical="center"/>
    </xf>
    <xf numFmtId="164" fontId="2255" fillId="0" borderId="0" xfId="0" applyNumberFormat="1" applyFont="1" applyAlignment="1">
      <alignment horizontal="center" vertical="center"/>
    </xf>
    <xf numFmtId="0" fontId="2256" fillId="0" borderId="0" xfId="0" applyFont="1" applyAlignment="1">
      <alignment horizontal="center" vertical="center" wrapText="1"/>
    </xf>
    <xf numFmtId="4" fontId="2257" fillId="0" borderId="0" xfId="0" applyNumberFormat="1" applyFont="1" applyAlignment="1">
      <alignment horizontal="center" vertical="center"/>
    </xf>
    <xf numFmtId="164" fontId="2258" fillId="0" borderId="0" xfId="0" applyNumberFormat="1" applyFont="1" applyAlignment="1">
      <alignment horizontal="center" vertical="center"/>
    </xf>
    <xf numFmtId="164" fontId="2259" fillId="0" borderId="0" xfId="0" applyNumberFormat="1" applyFont="1" applyAlignment="1">
      <alignment horizontal="center" vertical="center"/>
    </xf>
    <xf numFmtId="165" fontId="2260" fillId="0" borderId="0" xfId="0" applyNumberFormat="1" applyFont="1" applyAlignment="1">
      <alignment horizontal="center" vertical="center"/>
    </xf>
    <xf numFmtId="164" fontId="2261" fillId="0" borderId="0" xfId="0" applyNumberFormat="1" applyFont="1" applyAlignment="1">
      <alignment horizontal="center" vertical="center"/>
    </xf>
    <xf numFmtId="164" fontId="2262" fillId="0" borderId="0" xfId="0" applyNumberFormat="1" applyFont="1" applyAlignment="1">
      <alignment horizontal="center" vertical="center" wrapText="1"/>
    </xf>
    <xf numFmtId="4" fontId="2263" fillId="0" borderId="0" xfId="0" applyNumberFormat="1" applyFont="1" applyAlignment="1">
      <alignment horizontal="center" vertical="center"/>
    </xf>
    <xf numFmtId="164" fontId="2264" fillId="0" borderId="0" xfId="0" applyNumberFormat="1" applyFont="1" applyAlignment="1">
      <alignment horizontal="center" vertical="center"/>
    </xf>
    <xf numFmtId="0" fontId="2265" fillId="0" borderId="0" xfId="0" applyFont="1" applyAlignment="1">
      <alignment horizontal="center" vertical="center" wrapText="1"/>
    </xf>
    <xf numFmtId="4" fontId="2266" fillId="0" borderId="0" xfId="0" applyNumberFormat="1" applyFont="1" applyAlignment="1">
      <alignment horizontal="center" vertical="center"/>
    </xf>
    <xf numFmtId="164" fontId="2267" fillId="0" borderId="0" xfId="0" applyNumberFormat="1" applyFont="1" applyAlignment="1">
      <alignment horizontal="center" vertical="center"/>
    </xf>
    <xf numFmtId="164" fontId="2268" fillId="0" borderId="0" xfId="0" applyNumberFormat="1" applyFont="1" applyAlignment="1">
      <alignment horizontal="center" vertical="center"/>
    </xf>
    <xf numFmtId="165" fontId="2269" fillId="0" borderId="0" xfId="0" applyNumberFormat="1" applyFont="1" applyAlignment="1">
      <alignment horizontal="center" vertical="center"/>
    </xf>
    <xf numFmtId="164" fontId="2270" fillId="0" borderId="0" xfId="0" applyNumberFormat="1" applyFont="1" applyAlignment="1">
      <alignment horizontal="center" vertical="center"/>
    </xf>
    <xf numFmtId="164" fontId="2271" fillId="0" borderId="0" xfId="0" applyNumberFormat="1" applyFont="1" applyAlignment="1">
      <alignment horizontal="center" vertical="center" wrapText="1"/>
    </xf>
    <xf numFmtId="4" fontId="2272" fillId="0" borderId="0" xfId="0" applyNumberFormat="1" applyFont="1" applyAlignment="1">
      <alignment horizontal="center" vertical="center"/>
    </xf>
    <xf numFmtId="164" fontId="2273" fillId="0" borderId="0" xfId="0" applyNumberFormat="1" applyFont="1" applyAlignment="1">
      <alignment horizontal="center" vertical="center"/>
    </xf>
    <xf numFmtId="0" fontId="2274" fillId="3" borderId="1" xfId="0" applyFont="1" applyFill="1" applyBorder="1" applyAlignment="1">
      <alignment horizontal="center" vertical="center" wrapText="1"/>
    </xf>
    <xf numFmtId="164" fontId="2274" fillId="3" borderId="1" xfId="0" applyNumberFormat="1" applyFont="1" applyFill="1" applyBorder="1" applyAlignment="1">
      <alignment horizontal="center" vertical="center" wrapText="1"/>
    </xf>
    <xf numFmtId="0" fontId="2275" fillId="0" borderId="0" xfId="0" applyFont="1" applyAlignment="1">
      <alignment horizontal="center" vertical="center" wrapText="1"/>
    </xf>
    <xf numFmtId="4" fontId="2276" fillId="0" borderId="0" xfId="0" applyNumberFormat="1" applyFont="1" applyAlignment="1">
      <alignment horizontal="center" vertical="center"/>
    </xf>
    <xf numFmtId="164" fontId="2277" fillId="0" borderId="0" xfId="0" applyNumberFormat="1" applyFont="1" applyAlignment="1">
      <alignment horizontal="center" vertical="center"/>
    </xf>
    <xf numFmtId="164" fontId="2278" fillId="0" borderId="0" xfId="0" applyNumberFormat="1" applyFont="1" applyAlignment="1">
      <alignment horizontal="center" vertical="center"/>
    </xf>
    <xf numFmtId="165" fontId="2279" fillId="0" borderId="0" xfId="0" applyNumberFormat="1" applyFont="1" applyAlignment="1">
      <alignment horizontal="center" vertical="center"/>
    </xf>
    <xf numFmtId="164" fontId="2280" fillId="0" borderId="0" xfId="0" applyNumberFormat="1" applyFont="1" applyAlignment="1">
      <alignment horizontal="center" vertical="center"/>
    </xf>
    <xf numFmtId="164" fontId="2281" fillId="0" borderId="0" xfId="0" applyNumberFormat="1" applyFont="1" applyAlignment="1">
      <alignment horizontal="center" vertical="center" wrapText="1"/>
    </xf>
    <xf numFmtId="4" fontId="2282" fillId="0" borderId="0" xfId="0" applyNumberFormat="1" applyFont="1" applyAlignment="1">
      <alignment horizontal="center" vertical="center"/>
    </xf>
    <xf numFmtId="164" fontId="2283" fillId="0" borderId="0" xfId="0" applyNumberFormat="1" applyFont="1" applyAlignment="1">
      <alignment horizontal="center" vertical="center"/>
    </xf>
    <xf numFmtId="0" fontId="2284" fillId="0" borderId="0" xfId="0" applyFont="1" applyAlignment="1">
      <alignment horizontal="center" vertical="center" wrapText="1"/>
    </xf>
    <xf numFmtId="4" fontId="2285" fillId="0" borderId="0" xfId="0" applyNumberFormat="1" applyFont="1" applyAlignment="1">
      <alignment horizontal="center" vertical="center"/>
    </xf>
    <xf numFmtId="164" fontId="2286" fillId="0" borderId="0" xfId="0" applyNumberFormat="1" applyFont="1" applyAlignment="1">
      <alignment horizontal="center" vertical="center"/>
    </xf>
    <xf numFmtId="164" fontId="2287" fillId="0" borderId="0" xfId="0" applyNumberFormat="1" applyFont="1" applyAlignment="1">
      <alignment horizontal="center" vertical="center"/>
    </xf>
    <xf numFmtId="165" fontId="2288" fillId="0" borderId="0" xfId="0" applyNumberFormat="1" applyFont="1" applyAlignment="1">
      <alignment horizontal="center" vertical="center"/>
    </xf>
    <xf numFmtId="164" fontId="2289" fillId="0" borderId="0" xfId="0" applyNumberFormat="1" applyFont="1" applyAlignment="1">
      <alignment horizontal="center" vertical="center"/>
    </xf>
    <xf numFmtId="164" fontId="2290" fillId="0" borderId="0" xfId="0" applyNumberFormat="1" applyFont="1" applyAlignment="1">
      <alignment horizontal="center" vertical="center" wrapText="1"/>
    </xf>
    <xf numFmtId="4" fontId="2291" fillId="0" borderId="0" xfId="0" applyNumberFormat="1" applyFont="1" applyAlignment="1">
      <alignment horizontal="center" vertical="center"/>
    </xf>
    <xf numFmtId="164" fontId="2292" fillId="0" borderId="0" xfId="0" applyNumberFormat="1" applyFont="1" applyAlignment="1">
      <alignment horizontal="center" vertical="center"/>
    </xf>
    <xf numFmtId="0" fontId="2293" fillId="3" borderId="1" xfId="0" applyFont="1" applyFill="1" applyBorder="1" applyAlignment="1">
      <alignment horizontal="center" vertical="center" wrapText="1"/>
    </xf>
    <xf numFmtId="164" fontId="2293" fillId="3" borderId="1" xfId="0" applyNumberFormat="1" applyFont="1" applyFill="1" applyBorder="1" applyAlignment="1">
      <alignment horizontal="center" vertical="center" wrapText="1"/>
    </xf>
    <xf numFmtId="0" fontId="2294" fillId="0" borderId="0" xfId="0" applyFont="1" applyAlignment="1">
      <alignment horizontal="center" vertical="center" wrapText="1"/>
    </xf>
    <xf numFmtId="4" fontId="2295" fillId="0" borderId="0" xfId="0" applyNumberFormat="1" applyFont="1" applyAlignment="1">
      <alignment horizontal="center" vertical="center"/>
    </xf>
    <xf numFmtId="164" fontId="2296" fillId="0" borderId="0" xfId="0" applyNumberFormat="1" applyFont="1" applyAlignment="1">
      <alignment horizontal="center" vertical="center"/>
    </xf>
    <xf numFmtId="164" fontId="2297" fillId="0" borderId="0" xfId="0" applyNumberFormat="1" applyFont="1" applyAlignment="1">
      <alignment horizontal="center" vertical="center"/>
    </xf>
    <xf numFmtId="165" fontId="2298" fillId="0" borderId="0" xfId="0" applyNumberFormat="1" applyFont="1" applyAlignment="1">
      <alignment horizontal="center" vertical="center"/>
    </xf>
    <xf numFmtId="164" fontId="2299" fillId="0" borderId="0" xfId="0" applyNumberFormat="1" applyFont="1" applyAlignment="1">
      <alignment horizontal="center" vertical="center"/>
    </xf>
    <xf numFmtId="164" fontId="2300" fillId="0" borderId="0" xfId="0" applyNumberFormat="1" applyFont="1" applyAlignment="1">
      <alignment horizontal="center" vertical="center" wrapText="1"/>
    </xf>
    <xf numFmtId="4" fontId="2301" fillId="0" borderId="0" xfId="0" applyNumberFormat="1" applyFont="1" applyAlignment="1">
      <alignment horizontal="center" vertical="center"/>
    </xf>
    <xf numFmtId="164" fontId="2302" fillId="0" borderId="0" xfId="0" applyNumberFormat="1" applyFont="1" applyAlignment="1">
      <alignment horizontal="center" vertical="center"/>
    </xf>
    <xf numFmtId="0" fontId="2303" fillId="0" borderId="0" xfId="0" applyFont="1" applyAlignment="1">
      <alignment horizontal="center" vertical="center" wrapText="1"/>
    </xf>
    <xf numFmtId="4" fontId="2304" fillId="0" borderId="0" xfId="0" applyNumberFormat="1" applyFont="1" applyAlignment="1">
      <alignment horizontal="center" vertical="center"/>
    </xf>
    <xf numFmtId="164" fontId="2305" fillId="0" borderId="0" xfId="0" applyNumberFormat="1" applyFont="1" applyAlignment="1">
      <alignment horizontal="center" vertical="center"/>
    </xf>
    <xf numFmtId="164" fontId="2306" fillId="0" borderId="0" xfId="0" applyNumberFormat="1" applyFont="1" applyAlignment="1">
      <alignment horizontal="center" vertical="center"/>
    </xf>
    <xf numFmtId="165" fontId="2307" fillId="0" borderId="0" xfId="0" applyNumberFormat="1" applyFont="1" applyAlignment="1">
      <alignment horizontal="center" vertical="center"/>
    </xf>
    <xf numFmtId="164" fontId="2308" fillId="0" borderId="0" xfId="0" applyNumberFormat="1" applyFont="1" applyAlignment="1">
      <alignment horizontal="center" vertical="center"/>
    </xf>
    <xf numFmtId="164" fontId="2309" fillId="0" borderId="0" xfId="0" applyNumberFormat="1" applyFont="1" applyAlignment="1">
      <alignment horizontal="center" vertical="center" wrapText="1"/>
    </xf>
    <xf numFmtId="4" fontId="2310" fillId="0" borderId="0" xfId="0" applyNumberFormat="1" applyFont="1" applyAlignment="1">
      <alignment horizontal="center" vertical="center"/>
    </xf>
    <xf numFmtId="164" fontId="2311" fillId="0" borderId="0" xfId="0" applyNumberFormat="1" applyFont="1" applyAlignment="1">
      <alignment horizontal="center" vertical="center"/>
    </xf>
    <xf numFmtId="0" fontId="2312" fillId="0" borderId="0" xfId="0" applyFont="1" applyAlignment="1">
      <alignment horizontal="center" vertical="center" wrapText="1"/>
    </xf>
    <xf numFmtId="4" fontId="2313" fillId="0" borderId="0" xfId="0" applyNumberFormat="1" applyFont="1" applyAlignment="1">
      <alignment horizontal="center" vertical="center"/>
    </xf>
    <xf numFmtId="164" fontId="2314" fillId="0" borderId="0" xfId="0" applyNumberFormat="1" applyFont="1" applyAlignment="1">
      <alignment horizontal="center" vertical="center"/>
    </xf>
    <xf numFmtId="164" fontId="2315" fillId="0" borderId="0" xfId="0" applyNumberFormat="1" applyFont="1" applyAlignment="1">
      <alignment horizontal="center" vertical="center"/>
    </xf>
    <xf numFmtId="165" fontId="2316" fillId="0" borderId="0" xfId="0" applyNumberFormat="1" applyFont="1" applyAlignment="1">
      <alignment horizontal="center" vertical="center"/>
    </xf>
    <xf numFmtId="164" fontId="2317" fillId="0" borderId="0" xfId="0" applyNumberFormat="1" applyFont="1" applyAlignment="1">
      <alignment horizontal="center" vertical="center"/>
    </xf>
    <xf numFmtId="164" fontId="2318" fillId="0" borderId="0" xfId="0" applyNumberFormat="1" applyFont="1" applyAlignment="1">
      <alignment horizontal="center" vertical="center" wrapText="1"/>
    </xf>
    <xf numFmtId="4" fontId="2319" fillId="0" borderId="0" xfId="0" applyNumberFormat="1" applyFont="1" applyAlignment="1">
      <alignment horizontal="center" vertical="center"/>
    </xf>
    <xf numFmtId="164" fontId="2320" fillId="0" borderId="0" xfId="0" applyNumberFormat="1" applyFont="1" applyAlignment="1">
      <alignment horizontal="center" vertical="center"/>
    </xf>
    <xf numFmtId="0" fontId="2321" fillId="0" borderId="0" xfId="0" applyFont="1" applyAlignment="1">
      <alignment horizontal="center" vertical="center" wrapText="1"/>
    </xf>
    <xf numFmtId="4" fontId="2322" fillId="0" borderId="0" xfId="0" applyNumberFormat="1" applyFont="1" applyAlignment="1">
      <alignment horizontal="center" vertical="center"/>
    </xf>
    <xf numFmtId="164" fontId="2323" fillId="0" borderId="0" xfId="0" applyNumberFormat="1" applyFont="1" applyAlignment="1">
      <alignment horizontal="center" vertical="center"/>
    </xf>
    <xf numFmtId="164" fontId="2324" fillId="0" borderId="0" xfId="0" applyNumberFormat="1" applyFont="1" applyAlignment="1">
      <alignment horizontal="center" vertical="center"/>
    </xf>
    <xf numFmtId="165" fontId="2325" fillId="0" borderId="0" xfId="0" applyNumberFormat="1" applyFont="1" applyAlignment="1">
      <alignment horizontal="center" vertical="center"/>
    </xf>
    <xf numFmtId="164" fontId="2326" fillId="0" borderId="0" xfId="0" applyNumberFormat="1" applyFont="1" applyAlignment="1">
      <alignment horizontal="center" vertical="center"/>
    </xf>
    <xf numFmtId="164" fontId="2327" fillId="0" borderId="0" xfId="0" applyNumberFormat="1" applyFont="1" applyAlignment="1">
      <alignment horizontal="center" vertical="center" wrapText="1"/>
    </xf>
    <xf numFmtId="4" fontId="2328" fillId="0" borderId="0" xfId="0" applyNumberFormat="1" applyFont="1" applyAlignment="1">
      <alignment horizontal="center" vertical="center"/>
    </xf>
    <xf numFmtId="164" fontId="2329" fillId="0" borderId="0" xfId="0" applyNumberFormat="1" applyFont="1" applyAlignment="1">
      <alignment horizontal="center" vertical="center"/>
    </xf>
    <xf numFmtId="0" fontId="2330" fillId="0" borderId="0" xfId="0" applyFont="1" applyAlignment="1">
      <alignment horizontal="center" vertical="center" wrapText="1"/>
    </xf>
    <xf numFmtId="4" fontId="2331" fillId="0" borderId="0" xfId="0" applyNumberFormat="1" applyFont="1" applyAlignment="1">
      <alignment horizontal="center" vertical="center"/>
    </xf>
    <xf numFmtId="164" fontId="2332" fillId="0" borderId="0" xfId="0" applyNumberFormat="1" applyFont="1" applyAlignment="1">
      <alignment horizontal="center" vertical="center"/>
    </xf>
    <xf numFmtId="164" fontId="2333" fillId="0" borderId="0" xfId="0" applyNumberFormat="1" applyFont="1" applyAlignment="1">
      <alignment horizontal="center" vertical="center"/>
    </xf>
    <xf numFmtId="165" fontId="2334" fillId="0" borderId="0" xfId="0" applyNumberFormat="1" applyFont="1" applyAlignment="1">
      <alignment horizontal="center" vertical="center"/>
    </xf>
    <xf numFmtId="164" fontId="2335" fillId="0" borderId="0" xfId="0" applyNumberFormat="1" applyFont="1" applyAlignment="1">
      <alignment horizontal="center" vertical="center"/>
    </xf>
    <xf numFmtId="164" fontId="2336" fillId="0" borderId="0" xfId="0" applyNumberFormat="1" applyFont="1" applyAlignment="1">
      <alignment horizontal="center" vertical="center" wrapText="1"/>
    </xf>
    <xf numFmtId="4" fontId="2337" fillId="0" borderId="0" xfId="0" applyNumberFormat="1" applyFont="1" applyAlignment="1">
      <alignment horizontal="center" vertical="center"/>
    </xf>
    <xf numFmtId="164" fontId="2338" fillId="0" borderId="0" xfId="0" applyNumberFormat="1" applyFont="1" applyAlignment="1">
      <alignment horizontal="center" vertical="center"/>
    </xf>
    <xf numFmtId="0" fontId="2339" fillId="0" borderId="0" xfId="0" applyFont="1" applyAlignment="1">
      <alignment horizontal="center" vertical="center" wrapText="1"/>
    </xf>
    <xf numFmtId="4" fontId="2340" fillId="0" borderId="0" xfId="0" applyNumberFormat="1" applyFont="1" applyAlignment="1">
      <alignment horizontal="center" vertical="center"/>
    </xf>
    <xf numFmtId="164" fontId="2341" fillId="0" borderId="0" xfId="0" applyNumberFormat="1" applyFont="1" applyAlignment="1">
      <alignment horizontal="center" vertical="center"/>
    </xf>
    <xf numFmtId="164" fontId="2342" fillId="0" borderId="0" xfId="0" applyNumberFormat="1" applyFont="1" applyAlignment="1">
      <alignment horizontal="center" vertical="center"/>
    </xf>
    <xf numFmtId="165" fontId="2343" fillId="0" borderId="0" xfId="0" applyNumberFormat="1" applyFont="1" applyAlignment="1">
      <alignment horizontal="center" vertical="center"/>
    </xf>
    <xf numFmtId="164" fontId="2344" fillId="0" borderId="0" xfId="0" applyNumberFormat="1" applyFont="1" applyAlignment="1">
      <alignment horizontal="center" vertical="center"/>
    </xf>
    <xf numFmtId="164" fontId="2345" fillId="0" borderId="0" xfId="0" applyNumberFormat="1" applyFont="1" applyAlignment="1">
      <alignment horizontal="center" vertical="center" wrapText="1"/>
    </xf>
    <xf numFmtId="4" fontId="2346" fillId="0" borderId="0" xfId="0" applyNumberFormat="1" applyFont="1" applyAlignment="1">
      <alignment horizontal="center" vertical="center"/>
    </xf>
    <xf numFmtId="164" fontId="2347" fillId="0" borderId="0" xfId="0" applyNumberFormat="1" applyFont="1" applyAlignment="1">
      <alignment horizontal="center" vertical="center"/>
    </xf>
    <xf numFmtId="0" fontId="2348" fillId="0" borderId="0" xfId="0" applyFont="1" applyAlignment="1">
      <alignment horizontal="center" vertical="center" wrapText="1"/>
    </xf>
    <xf numFmtId="4" fontId="2349" fillId="0" borderId="0" xfId="0" applyNumberFormat="1" applyFont="1" applyAlignment="1">
      <alignment horizontal="center" vertical="center"/>
    </xf>
    <xf numFmtId="164" fontId="2350" fillId="0" borderId="0" xfId="0" applyNumberFormat="1" applyFont="1" applyAlignment="1">
      <alignment horizontal="center" vertical="center"/>
    </xf>
    <xf numFmtId="164" fontId="2351" fillId="0" borderId="0" xfId="0" applyNumberFormat="1" applyFont="1" applyAlignment="1">
      <alignment horizontal="center" vertical="center"/>
    </xf>
    <xf numFmtId="165" fontId="2352" fillId="0" borderId="0" xfId="0" applyNumberFormat="1" applyFont="1" applyAlignment="1">
      <alignment horizontal="center" vertical="center"/>
    </xf>
    <xf numFmtId="164" fontId="2353" fillId="0" borderId="0" xfId="0" applyNumberFormat="1" applyFont="1" applyAlignment="1">
      <alignment horizontal="center" vertical="center"/>
    </xf>
    <xf numFmtId="164" fontId="2354" fillId="0" borderId="0" xfId="0" applyNumberFormat="1" applyFont="1" applyAlignment="1">
      <alignment horizontal="center" vertical="center" wrapText="1"/>
    </xf>
    <xf numFmtId="4" fontId="2355" fillId="0" borderId="0" xfId="0" applyNumberFormat="1" applyFont="1" applyAlignment="1">
      <alignment horizontal="center" vertical="center"/>
    </xf>
    <xf numFmtId="164" fontId="2356" fillId="0" borderId="0" xfId="0" applyNumberFormat="1" applyFont="1" applyAlignment="1">
      <alignment horizontal="center" vertical="center"/>
    </xf>
    <xf numFmtId="0" fontId="2357" fillId="0" borderId="0" xfId="0" applyFont="1" applyAlignment="1">
      <alignment horizontal="center" vertical="center" wrapText="1"/>
    </xf>
    <xf numFmtId="4" fontId="2358" fillId="0" borderId="0" xfId="0" applyNumberFormat="1" applyFont="1" applyAlignment="1">
      <alignment horizontal="center" vertical="center"/>
    </xf>
    <xf numFmtId="164" fontId="2359" fillId="0" borderId="0" xfId="0" applyNumberFormat="1" applyFont="1" applyAlignment="1">
      <alignment horizontal="center" vertical="center"/>
    </xf>
    <xf numFmtId="164" fontId="2360" fillId="0" borderId="0" xfId="0" applyNumberFormat="1" applyFont="1" applyAlignment="1">
      <alignment horizontal="center" vertical="center"/>
    </xf>
    <xf numFmtId="165" fontId="2361" fillId="0" borderId="0" xfId="0" applyNumberFormat="1" applyFont="1" applyAlignment="1">
      <alignment horizontal="center" vertical="center"/>
    </xf>
    <xf numFmtId="164" fontId="2362" fillId="0" borderId="0" xfId="0" applyNumberFormat="1" applyFont="1" applyAlignment="1">
      <alignment horizontal="center" vertical="center"/>
    </xf>
    <xf numFmtId="164" fontId="2363" fillId="0" borderId="0" xfId="0" applyNumberFormat="1" applyFont="1" applyAlignment="1">
      <alignment horizontal="center" vertical="center" wrapText="1"/>
    </xf>
    <xf numFmtId="4" fontId="2364" fillId="0" borderId="0" xfId="0" applyNumberFormat="1" applyFont="1" applyAlignment="1">
      <alignment horizontal="center" vertical="center"/>
    </xf>
    <xf numFmtId="164" fontId="2365" fillId="0" borderId="0" xfId="0" applyNumberFormat="1" applyFont="1" applyAlignment="1">
      <alignment horizontal="center" vertical="center"/>
    </xf>
    <xf numFmtId="0" fontId="2366" fillId="0" borderId="0" xfId="0" applyFont="1" applyAlignment="1">
      <alignment horizontal="center" vertical="center" wrapText="1"/>
    </xf>
    <xf numFmtId="4" fontId="2367" fillId="0" borderId="0" xfId="0" applyNumberFormat="1" applyFont="1" applyAlignment="1">
      <alignment horizontal="center" vertical="center"/>
    </xf>
    <xf numFmtId="164" fontId="2368" fillId="0" borderId="0" xfId="0" applyNumberFormat="1" applyFont="1" applyAlignment="1">
      <alignment horizontal="center" vertical="center"/>
    </xf>
    <xf numFmtId="164" fontId="2369" fillId="0" borderId="0" xfId="0" applyNumberFormat="1" applyFont="1" applyAlignment="1">
      <alignment horizontal="center" vertical="center"/>
    </xf>
    <xf numFmtId="165" fontId="2370" fillId="0" borderId="0" xfId="0" applyNumberFormat="1" applyFont="1" applyAlignment="1">
      <alignment horizontal="center" vertical="center"/>
    </xf>
    <xf numFmtId="164" fontId="2371" fillId="0" borderId="0" xfId="0" applyNumberFormat="1" applyFont="1" applyAlignment="1">
      <alignment horizontal="center" vertical="center"/>
    </xf>
    <xf numFmtId="164" fontId="2372" fillId="0" borderId="0" xfId="0" applyNumberFormat="1" applyFont="1" applyAlignment="1">
      <alignment horizontal="center" vertical="center" wrapText="1"/>
    </xf>
    <xf numFmtId="4" fontId="2373" fillId="0" borderId="0" xfId="0" applyNumberFormat="1" applyFont="1" applyAlignment="1">
      <alignment horizontal="center" vertical="center"/>
    </xf>
    <xf numFmtId="164" fontId="2374" fillId="0" borderId="0" xfId="0" applyNumberFormat="1" applyFont="1" applyAlignment="1">
      <alignment horizontal="center" vertical="center"/>
    </xf>
    <xf numFmtId="0" fontId="2375" fillId="0" borderId="0" xfId="0" applyFont="1" applyAlignment="1">
      <alignment horizontal="center" vertical="center" wrapText="1"/>
    </xf>
    <xf numFmtId="4" fontId="2376" fillId="0" borderId="0" xfId="0" applyNumberFormat="1" applyFont="1" applyAlignment="1">
      <alignment horizontal="center" vertical="center"/>
    </xf>
    <xf numFmtId="164" fontId="2377" fillId="0" borderId="0" xfId="0" applyNumberFormat="1" applyFont="1" applyAlignment="1">
      <alignment horizontal="center" vertical="center"/>
    </xf>
    <xf numFmtId="164" fontId="2378" fillId="0" borderId="0" xfId="0" applyNumberFormat="1" applyFont="1" applyAlignment="1">
      <alignment horizontal="center" vertical="center"/>
    </xf>
    <xf numFmtId="165" fontId="2379" fillId="0" borderId="0" xfId="0" applyNumberFormat="1" applyFont="1" applyAlignment="1">
      <alignment horizontal="center" vertical="center"/>
    </xf>
    <xf numFmtId="164" fontId="2380" fillId="0" borderId="0" xfId="0" applyNumberFormat="1" applyFont="1" applyAlignment="1">
      <alignment horizontal="center" vertical="center"/>
    </xf>
    <xf numFmtId="164" fontId="2381" fillId="0" borderId="0" xfId="0" applyNumberFormat="1" applyFont="1" applyAlignment="1">
      <alignment horizontal="center" vertical="center" wrapText="1"/>
    </xf>
    <xf numFmtId="4" fontId="2382" fillId="0" borderId="0" xfId="0" applyNumberFormat="1" applyFont="1" applyAlignment="1">
      <alignment horizontal="center" vertical="center"/>
    </xf>
    <xf numFmtId="164" fontId="2383" fillId="0" borderId="0" xfId="0" applyNumberFormat="1" applyFont="1" applyAlignment="1">
      <alignment horizontal="center" vertical="center"/>
    </xf>
    <xf numFmtId="0" fontId="2384" fillId="0" borderId="0" xfId="0" applyFont="1" applyAlignment="1">
      <alignment horizontal="center" vertical="center" wrapText="1"/>
    </xf>
    <xf numFmtId="4" fontId="2385" fillId="0" borderId="0" xfId="0" applyNumberFormat="1" applyFont="1" applyAlignment="1">
      <alignment horizontal="center" vertical="center"/>
    </xf>
    <xf numFmtId="164" fontId="2386" fillId="0" borderId="0" xfId="0" applyNumberFormat="1" applyFont="1" applyAlignment="1">
      <alignment horizontal="center" vertical="center"/>
    </xf>
    <xf numFmtId="164" fontId="2387" fillId="0" borderId="0" xfId="0" applyNumberFormat="1" applyFont="1" applyAlignment="1">
      <alignment horizontal="center" vertical="center"/>
    </xf>
    <xf numFmtId="165" fontId="2388" fillId="0" borderId="0" xfId="0" applyNumberFormat="1" applyFont="1" applyAlignment="1">
      <alignment horizontal="center" vertical="center"/>
    </xf>
    <xf numFmtId="164" fontId="2389" fillId="0" borderId="0" xfId="0" applyNumberFormat="1" applyFont="1" applyAlignment="1">
      <alignment horizontal="center" vertical="center"/>
    </xf>
    <xf numFmtId="164" fontId="2390" fillId="0" borderId="0" xfId="0" applyNumberFormat="1" applyFont="1" applyAlignment="1">
      <alignment horizontal="center" vertical="center" wrapText="1"/>
    </xf>
    <xf numFmtId="4" fontId="2391" fillId="0" borderId="0" xfId="0" applyNumberFormat="1" applyFont="1" applyAlignment="1">
      <alignment horizontal="center" vertical="center"/>
    </xf>
    <xf numFmtId="164" fontId="2392" fillId="0" borderId="0" xfId="0" applyNumberFormat="1" applyFont="1" applyAlignment="1">
      <alignment horizontal="center" vertical="center"/>
    </xf>
    <xf numFmtId="0" fontId="2393" fillId="0" borderId="0" xfId="0" applyFont="1" applyAlignment="1">
      <alignment horizontal="center" vertical="center" wrapText="1"/>
    </xf>
    <xf numFmtId="4" fontId="2394" fillId="0" borderId="0" xfId="0" applyNumberFormat="1" applyFont="1" applyAlignment="1">
      <alignment horizontal="center" vertical="center"/>
    </xf>
    <xf numFmtId="164" fontId="2395" fillId="0" borderId="0" xfId="0" applyNumberFormat="1" applyFont="1" applyAlignment="1">
      <alignment horizontal="center" vertical="center"/>
    </xf>
    <xf numFmtId="164" fontId="2396" fillId="0" borderId="0" xfId="0" applyNumberFormat="1" applyFont="1" applyAlignment="1">
      <alignment horizontal="center" vertical="center"/>
    </xf>
    <xf numFmtId="165" fontId="2397" fillId="0" borderId="0" xfId="0" applyNumberFormat="1" applyFont="1" applyAlignment="1">
      <alignment horizontal="center" vertical="center"/>
    </xf>
    <xf numFmtId="164" fontId="2398" fillId="0" borderId="0" xfId="0" applyNumberFormat="1" applyFont="1" applyAlignment="1">
      <alignment horizontal="center" vertical="center"/>
    </xf>
    <xf numFmtId="164" fontId="2399" fillId="0" borderId="0" xfId="0" applyNumberFormat="1" applyFont="1" applyAlignment="1">
      <alignment horizontal="center" vertical="center" wrapText="1"/>
    </xf>
    <xf numFmtId="4" fontId="2400" fillId="0" borderId="0" xfId="0" applyNumberFormat="1" applyFont="1" applyAlignment="1">
      <alignment horizontal="center" vertical="center"/>
    </xf>
    <xf numFmtId="164" fontId="2401" fillId="0" borderId="0" xfId="0" applyNumberFormat="1" applyFont="1" applyAlignment="1">
      <alignment horizontal="center" vertical="center"/>
    </xf>
    <xf numFmtId="0" fontId="2402" fillId="0" borderId="0" xfId="0" applyFont="1" applyAlignment="1">
      <alignment horizontal="center" vertical="center" wrapText="1"/>
    </xf>
    <xf numFmtId="4" fontId="2403" fillId="0" borderId="0" xfId="0" applyNumberFormat="1" applyFont="1" applyAlignment="1">
      <alignment horizontal="center" vertical="center"/>
    </xf>
    <xf numFmtId="164" fontId="2404" fillId="0" borderId="0" xfId="0" applyNumberFormat="1" applyFont="1" applyAlignment="1">
      <alignment horizontal="center" vertical="center"/>
    </xf>
    <xf numFmtId="164" fontId="2405" fillId="0" borderId="0" xfId="0" applyNumberFormat="1" applyFont="1" applyAlignment="1">
      <alignment horizontal="center" vertical="center"/>
    </xf>
    <xf numFmtId="165" fontId="2406" fillId="0" borderId="0" xfId="0" applyNumberFormat="1" applyFont="1" applyAlignment="1">
      <alignment horizontal="center" vertical="center"/>
    </xf>
    <xf numFmtId="164" fontId="2407" fillId="0" borderId="0" xfId="0" applyNumberFormat="1" applyFont="1" applyAlignment="1">
      <alignment horizontal="center" vertical="center"/>
    </xf>
    <xf numFmtId="164" fontId="2408" fillId="0" borderId="0" xfId="0" applyNumberFormat="1" applyFont="1" applyAlignment="1">
      <alignment horizontal="center" vertical="center" wrapText="1"/>
    </xf>
    <xf numFmtId="4" fontId="2409" fillId="0" borderId="0" xfId="0" applyNumberFormat="1" applyFont="1" applyAlignment="1">
      <alignment horizontal="center" vertical="center"/>
    </xf>
    <xf numFmtId="164" fontId="2410" fillId="0" borderId="0" xfId="0" applyNumberFormat="1" applyFont="1" applyAlignment="1">
      <alignment horizontal="center" vertical="center"/>
    </xf>
    <xf numFmtId="0" fontId="2411" fillId="0" borderId="0" xfId="0" applyFont="1" applyAlignment="1">
      <alignment horizontal="center" vertical="center" wrapText="1"/>
    </xf>
    <xf numFmtId="4" fontId="2412" fillId="0" borderId="0" xfId="0" applyNumberFormat="1" applyFont="1" applyAlignment="1">
      <alignment horizontal="center" vertical="center"/>
    </xf>
    <xf numFmtId="164" fontId="2413" fillId="0" borderId="0" xfId="0" applyNumberFormat="1" applyFont="1" applyAlignment="1">
      <alignment horizontal="center" vertical="center"/>
    </xf>
    <xf numFmtId="164" fontId="2414" fillId="0" borderId="0" xfId="0" applyNumberFormat="1" applyFont="1" applyAlignment="1">
      <alignment horizontal="center" vertical="center"/>
    </xf>
    <xf numFmtId="165" fontId="2415" fillId="0" borderId="0" xfId="0" applyNumberFormat="1" applyFont="1" applyAlignment="1">
      <alignment horizontal="center" vertical="center"/>
    </xf>
    <xf numFmtId="164" fontId="2416" fillId="0" borderId="0" xfId="0" applyNumberFormat="1" applyFont="1" applyAlignment="1">
      <alignment horizontal="center" vertical="center"/>
    </xf>
    <xf numFmtId="164" fontId="2417" fillId="0" borderId="0" xfId="0" applyNumberFormat="1" applyFont="1" applyAlignment="1">
      <alignment horizontal="center" vertical="center" wrapText="1"/>
    </xf>
    <xf numFmtId="4" fontId="2418" fillId="0" borderId="0" xfId="0" applyNumberFormat="1" applyFont="1" applyAlignment="1">
      <alignment horizontal="center" vertical="center"/>
    </xf>
    <xf numFmtId="164" fontId="2419" fillId="0" borderId="0" xfId="0" applyNumberFormat="1" applyFont="1" applyAlignment="1">
      <alignment horizontal="center" vertical="center"/>
    </xf>
    <xf numFmtId="0" fontId="2420" fillId="0" borderId="0" xfId="0" applyFont="1" applyAlignment="1">
      <alignment horizontal="center" vertical="center" wrapText="1"/>
    </xf>
    <xf numFmtId="4" fontId="2421" fillId="0" borderId="0" xfId="0" applyNumberFormat="1" applyFont="1" applyAlignment="1">
      <alignment horizontal="center" vertical="center"/>
    </xf>
    <xf numFmtId="164" fontId="2422" fillId="0" borderId="0" xfId="0" applyNumberFormat="1" applyFont="1" applyAlignment="1">
      <alignment horizontal="center" vertical="center"/>
    </xf>
    <xf numFmtId="164" fontId="2423" fillId="0" borderId="0" xfId="0" applyNumberFormat="1" applyFont="1" applyAlignment="1">
      <alignment horizontal="center" vertical="center"/>
    </xf>
    <xf numFmtId="165" fontId="2424" fillId="0" borderId="0" xfId="0" applyNumberFormat="1" applyFont="1" applyAlignment="1">
      <alignment horizontal="center" vertical="center"/>
    </xf>
    <xf numFmtId="164" fontId="2425" fillId="0" borderId="0" xfId="0" applyNumberFormat="1" applyFont="1" applyAlignment="1">
      <alignment horizontal="center" vertical="center"/>
    </xf>
    <xf numFmtId="164" fontId="2426" fillId="0" borderId="0" xfId="0" applyNumberFormat="1" applyFont="1" applyAlignment="1">
      <alignment horizontal="center" vertical="center" wrapText="1"/>
    </xf>
    <xf numFmtId="4" fontId="2427" fillId="0" borderId="0" xfId="0" applyNumberFormat="1" applyFont="1" applyAlignment="1">
      <alignment horizontal="center" vertical="center"/>
    </xf>
    <xf numFmtId="164" fontId="2428" fillId="0" borderId="0" xfId="0" applyNumberFormat="1" applyFont="1" applyAlignment="1">
      <alignment horizontal="center" vertical="center"/>
    </xf>
    <xf numFmtId="0" fontId="2429" fillId="0" borderId="0" xfId="0" applyFont="1" applyAlignment="1">
      <alignment horizontal="center" vertical="center" wrapText="1"/>
    </xf>
    <xf numFmtId="4" fontId="2430" fillId="0" borderId="0" xfId="0" applyNumberFormat="1" applyFont="1" applyAlignment="1">
      <alignment horizontal="center" vertical="center"/>
    </xf>
    <xf numFmtId="164" fontId="2431" fillId="0" borderId="0" xfId="0" applyNumberFormat="1" applyFont="1" applyAlignment="1">
      <alignment horizontal="center" vertical="center"/>
    </xf>
    <xf numFmtId="164" fontId="2432" fillId="0" borderId="0" xfId="0" applyNumberFormat="1" applyFont="1" applyAlignment="1">
      <alignment horizontal="center" vertical="center"/>
    </xf>
    <xf numFmtId="165" fontId="2433" fillId="0" borderId="0" xfId="0" applyNumberFormat="1" applyFont="1" applyAlignment="1">
      <alignment horizontal="center" vertical="center"/>
    </xf>
    <xf numFmtId="164" fontId="2434" fillId="0" borderId="0" xfId="0" applyNumberFormat="1" applyFont="1" applyAlignment="1">
      <alignment horizontal="center" vertical="center"/>
    </xf>
    <xf numFmtId="164" fontId="2435" fillId="0" borderId="0" xfId="0" applyNumberFormat="1" applyFont="1" applyAlignment="1">
      <alignment horizontal="center" vertical="center" wrapText="1"/>
    </xf>
    <xf numFmtId="4" fontId="2436" fillId="0" borderId="0" xfId="0" applyNumberFormat="1" applyFont="1" applyAlignment="1">
      <alignment horizontal="center" vertical="center"/>
    </xf>
    <xf numFmtId="164" fontId="2437" fillId="0" borderId="0" xfId="0" applyNumberFormat="1" applyFont="1" applyAlignment="1">
      <alignment horizontal="center" vertical="center"/>
    </xf>
    <xf numFmtId="0" fontId="2438" fillId="0" borderId="0" xfId="0" applyFont="1" applyAlignment="1">
      <alignment horizontal="center" vertical="center" wrapText="1"/>
    </xf>
    <xf numFmtId="4" fontId="2439" fillId="0" borderId="0" xfId="0" applyNumberFormat="1" applyFont="1" applyAlignment="1">
      <alignment horizontal="center" vertical="center"/>
    </xf>
    <xf numFmtId="164" fontId="2440" fillId="0" borderId="0" xfId="0" applyNumberFormat="1" applyFont="1" applyAlignment="1">
      <alignment horizontal="center" vertical="center"/>
    </xf>
    <xf numFmtId="164" fontId="2441" fillId="0" borderId="0" xfId="0" applyNumberFormat="1" applyFont="1" applyAlignment="1">
      <alignment horizontal="center" vertical="center"/>
    </xf>
    <xf numFmtId="165" fontId="2442" fillId="0" borderId="0" xfId="0" applyNumberFormat="1" applyFont="1" applyAlignment="1">
      <alignment horizontal="center" vertical="center"/>
    </xf>
    <xf numFmtId="164" fontId="2443" fillId="0" borderId="0" xfId="0" applyNumberFormat="1" applyFont="1" applyAlignment="1">
      <alignment horizontal="center" vertical="center"/>
    </xf>
    <xf numFmtId="164" fontId="2444" fillId="0" borderId="0" xfId="0" applyNumberFormat="1" applyFont="1" applyAlignment="1">
      <alignment horizontal="center" vertical="center" wrapText="1"/>
    </xf>
    <xf numFmtId="4" fontId="2445" fillId="0" borderId="0" xfId="0" applyNumberFormat="1" applyFont="1" applyAlignment="1">
      <alignment horizontal="center" vertical="center"/>
    </xf>
    <xf numFmtId="164" fontId="2446" fillId="0" borderId="0" xfId="0" applyNumberFormat="1" applyFont="1" applyAlignment="1">
      <alignment horizontal="center" vertical="center"/>
    </xf>
    <xf numFmtId="0" fontId="2447" fillId="0" borderId="0" xfId="0" applyFont="1" applyAlignment="1">
      <alignment horizontal="center" vertical="center" wrapText="1"/>
    </xf>
    <xf numFmtId="4" fontId="2448" fillId="0" borderId="0" xfId="0" applyNumberFormat="1" applyFont="1" applyAlignment="1">
      <alignment horizontal="center" vertical="center"/>
    </xf>
    <xf numFmtId="164" fontId="2449" fillId="0" borderId="0" xfId="0" applyNumberFormat="1" applyFont="1" applyAlignment="1">
      <alignment horizontal="center" vertical="center"/>
    </xf>
    <xf numFmtId="164" fontId="2450" fillId="0" borderId="0" xfId="0" applyNumberFormat="1" applyFont="1" applyAlignment="1">
      <alignment horizontal="center" vertical="center"/>
    </xf>
    <xf numFmtId="165" fontId="2451" fillId="0" borderId="0" xfId="0" applyNumberFormat="1" applyFont="1" applyAlignment="1">
      <alignment horizontal="center" vertical="center"/>
    </xf>
    <xf numFmtId="164" fontId="2452" fillId="0" borderId="0" xfId="0" applyNumberFormat="1" applyFont="1" applyAlignment="1">
      <alignment horizontal="center" vertical="center"/>
    </xf>
    <xf numFmtId="164" fontId="2453" fillId="0" borderId="0" xfId="0" applyNumberFormat="1" applyFont="1" applyAlignment="1">
      <alignment horizontal="center" vertical="center" wrapText="1"/>
    </xf>
    <xf numFmtId="4" fontId="2454" fillId="0" borderId="0" xfId="0" applyNumberFormat="1" applyFont="1" applyAlignment="1">
      <alignment horizontal="center" vertical="center"/>
    </xf>
    <xf numFmtId="164" fontId="2455" fillId="0" borderId="0" xfId="0" applyNumberFormat="1" applyFont="1" applyAlignment="1">
      <alignment horizontal="center" vertical="center"/>
    </xf>
    <xf numFmtId="0" fontId="2456" fillId="0" borderId="0" xfId="0" applyFont="1" applyAlignment="1">
      <alignment horizontal="center" vertical="center" wrapText="1"/>
    </xf>
    <xf numFmtId="4" fontId="2457" fillId="0" borderId="0" xfId="0" applyNumberFormat="1" applyFont="1" applyAlignment="1">
      <alignment horizontal="center" vertical="center"/>
    </xf>
    <xf numFmtId="164" fontId="2458" fillId="0" borderId="0" xfId="0" applyNumberFormat="1" applyFont="1" applyAlignment="1">
      <alignment horizontal="center" vertical="center"/>
    </xf>
    <xf numFmtId="164" fontId="2459" fillId="0" borderId="0" xfId="0" applyNumberFormat="1" applyFont="1" applyAlignment="1">
      <alignment horizontal="center" vertical="center"/>
    </xf>
    <xf numFmtId="165" fontId="2460" fillId="0" borderId="0" xfId="0" applyNumberFormat="1" applyFont="1" applyAlignment="1">
      <alignment horizontal="center" vertical="center"/>
    </xf>
    <xf numFmtId="164" fontId="2461" fillId="0" borderId="0" xfId="0" applyNumberFormat="1" applyFont="1" applyAlignment="1">
      <alignment horizontal="center" vertical="center"/>
    </xf>
    <xf numFmtId="164" fontId="2462" fillId="0" borderId="0" xfId="0" applyNumberFormat="1" applyFont="1" applyAlignment="1">
      <alignment horizontal="center" vertical="center" wrapText="1"/>
    </xf>
    <xf numFmtId="4" fontId="2463" fillId="0" borderId="0" xfId="0" applyNumberFormat="1" applyFont="1" applyAlignment="1">
      <alignment horizontal="center" vertical="center"/>
    </xf>
    <xf numFmtId="164" fontId="2464" fillId="0" borderId="0" xfId="0" applyNumberFormat="1" applyFont="1" applyAlignment="1">
      <alignment horizontal="center" vertical="center"/>
    </xf>
    <xf numFmtId="0" fontId="2465" fillId="0" borderId="0" xfId="0" applyFont="1" applyAlignment="1">
      <alignment horizontal="center" vertical="center" wrapText="1"/>
    </xf>
    <xf numFmtId="4" fontId="2466" fillId="0" borderId="0" xfId="0" applyNumberFormat="1" applyFont="1" applyAlignment="1">
      <alignment horizontal="center" vertical="center"/>
    </xf>
    <xf numFmtId="164" fontId="2467" fillId="0" borderId="0" xfId="0" applyNumberFormat="1" applyFont="1" applyAlignment="1">
      <alignment horizontal="center" vertical="center"/>
    </xf>
    <xf numFmtId="164" fontId="2468" fillId="0" borderId="0" xfId="0" applyNumberFormat="1" applyFont="1" applyAlignment="1">
      <alignment horizontal="center" vertical="center"/>
    </xf>
    <xf numFmtId="165" fontId="2469" fillId="0" borderId="0" xfId="0" applyNumberFormat="1" applyFont="1" applyAlignment="1">
      <alignment horizontal="center" vertical="center"/>
    </xf>
    <xf numFmtId="164" fontId="2470" fillId="0" borderId="0" xfId="0" applyNumberFormat="1" applyFont="1" applyAlignment="1">
      <alignment horizontal="center" vertical="center"/>
    </xf>
    <xf numFmtId="164" fontId="2471" fillId="0" borderId="0" xfId="0" applyNumberFormat="1" applyFont="1" applyAlignment="1">
      <alignment horizontal="center" vertical="center" wrapText="1"/>
    </xf>
    <xf numFmtId="4" fontId="2472" fillId="0" borderId="0" xfId="0" applyNumberFormat="1" applyFont="1" applyAlignment="1">
      <alignment horizontal="center" vertical="center"/>
    </xf>
    <xf numFmtId="164" fontId="2473" fillId="0" borderId="0" xfId="0" applyNumberFormat="1" applyFont="1" applyAlignment="1">
      <alignment horizontal="center" vertical="center"/>
    </xf>
    <xf numFmtId="0" fontId="2474" fillId="0" borderId="0" xfId="0" applyFont="1" applyAlignment="1">
      <alignment horizontal="center" vertical="center" wrapText="1"/>
    </xf>
    <xf numFmtId="4" fontId="2475" fillId="0" borderId="0" xfId="0" applyNumberFormat="1" applyFont="1" applyAlignment="1">
      <alignment horizontal="center" vertical="center"/>
    </xf>
    <xf numFmtId="164" fontId="2476" fillId="0" borderId="0" xfId="0" applyNumberFormat="1" applyFont="1" applyAlignment="1">
      <alignment horizontal="center" vertical="center"/>
    </xf>
    <xf numFmtId="164" fontId="2477" fillId="0" borderId="0" xfId="0" applyNumberFormat="1" applyFont="1" applyAlignment="1">
      <alignment horizontal="center" vertical="center"/>
    </xf>
    <xf numFmtId="165" fontId="2478" fillId="0" borderId="0" xfId="0" applyNumberFormat="1" applyFont="1" applyAlignment="1">
      <alignment horizontal="center" vertical="center"/>
    </xf>
    <xf numFmtId="164" fontId="2479" fillId="0" borderId="0" xfId="0" applyNumberFormat="1" applyFont="1" applyAlignment="1">
      <alignment horizontal="center" vertical="center"/>
    </xf>
    <xf numFmtId="164" fontId="2480" fillId="0" borderId="0" xfId="0" applyNumberFormat="1" applyFont="1" applyAlignment="1">
      <alignment horizontal="center" vertical="center" wrapText="1"/>
    </xf>
    <xf numFmtId="4" fontId="2481" fillId="0" borderId="0" xfId="0" applyNumberFormat="1" applyFont="1" applyAlignment="1">
      <alignment horizontal="center" vertical="center"/>
    </xf>
    <xf numFmtId="164" fontId="2482" fillId="0" borderId="0" xfId="0" applyNumberFormat="1" applyFont="1" applyAlignment="1">
      <alignment horizontal="center" vertical="center"/>
    </xf>
    <xf numFmtId="0" fontId="2483" fillId="0" borderId="0" xfId="0" applyFont="1" applyAlignment="1">
      <alignment horizontal="center" vertical="center" wrapText="1"/>
    </xf>
    <xf numFmtId="4" fontId="2484" fillId="0" borderId="0" xfId="0" applyNumberFormat="1" applyFont="1" applyAlignment="1">
      <alignment horizontal="center" vertical="center"/>
    </xf>
    <xf numFmtId="164" fontId="2485" fillId="0" borderId="0" xfId="0" applyNumberFormat="1" applyFont="1" applyAlignment="1">
      <alignment horizontal="center" vertical="center"/>
    </xf>
    <xf numFmtId="164" fontId="2486" fillId="0" borderId="0" xfId="0" applyNumberFormat="1" applyFont="1" applyAlignment="1">
      <alignment horizontal="center" vertical="center"/>
    </xf>
    <xf numFmtId="165" fontId="2487" fillId="0" borderId="0" xfId="0" applyNumberFormat="1" applyFont="1" applyAlignment="1">
      <alignment horizontal="center" vertical="center"/>
    </xf>
    <xf numFmtId="164" fontId="2488" fillId="0" borderId="0" xfId="0" applyNumberFormat="1" applyFont="1" applyAlignment="1">
      <alignment horizontal="center" vertical="center"/>
    </xf>
    <xf numFmtId="164" fontId="2489" fillId="0" borderId="0" xfId="0" applyNumberFormat="1" applyFont="1" applyAlignment="1">
      <alignment horizontal="center" vertical="center" wrapText="1"/>
    </xf>
    <xf numFmtId="4" fontId="2490" fillId="0" borderId="0" xfId="0" applyNumberFormat="1" applyFont="1" applyAlignment="1">
      <alignment horizontal="center" vertical="center"/>
    </xf>
    <xf numFmtId="164" fontId="2491" fillId="0" borderId="0" xfId="0" applyNumberFormat="1" applyFont="1" applyAlignment="1">
      <alignment horizontal="center" vertical="center"/>
    </xf>
    <xf numFmtId="0" fontId="2492" fillId="0" borderId="0" xfId="0" applyFont="1" applyAlignment="1">
      <alignment horizontal="center" vertical="center" wrapText="1"/>
    </xf>
    <xf numFmtId="4" fontId="2493" fillId="0" borderId="0" xfId="0" applyNumberFormat="1" applyFont="1" applyAlignment="1">
      <alignment horizontal="center" vertical="center"/>
    </xf>
    <xf numFmtId="164" fontId="2494" fillId="0" borderId="0" xfId="0" applyNumberFormat="1" applyFont="1" applyAlignment="1">
      <alignment horizontal="center" vertical="center"/>
    </xf>
    <xf numFmtId="164" fontId="2495" fillId="0" borderId="0" xfId="0" applyNumberFormat="1" applyFont="1" applyAlignment="1">
      <alignment horizontal="center" vertical="center"/>
    </xf>
    <xf numFmtId="165" fontId="2496" fillId="0" borderId="0" xfId="0" applyNumberFormat="1" applyFont="1" applyAlignment="1">
      <alignment horizontal="center" vertical="center"/>
    </xf>
    <xf numFmtId="164" fontId="2497" fillId="0" borderId="0" xfId="0" applyNumberFormat="1" applyFont="1" applyAlignment="1">
      <alignment horizontal="center" vertical="center"/>
    </xf>
    <xf numFmtId="164" fontId="2498" fillId="0" borderId="0" xfId="0" applyNumberFormat="1" applyFont="1" applyAlignment="1">
      <alignment horizontal="center" vertical="center" wrapText="1"/>
    </xf>
    <xf numFmtId="4" fontId="2499" fillId="0" borderId="0" xfId="0" applyNumberFormat="1" applyFont="1" applyAlignment="1">
      <alignment horizontal="center" vertical="center"/>
    </xf>
    <xf numFmtId="164" fontId="2500" fillId="0" borderId="0" xfId="0" applyNumberFormat="1" applyFont="1" applyAlignment="1">
      <alignment horizontal="center" vertical="center"/>
    </xf>
    <xf numFmtId="0" fontId="2501" fillId="0" borderId="0" xfId="0" applyFont="1" applyAlignment="1">
      <alignment horizontal="center" vertical="center" wrapText="1"/>
    </xf>
    <xf numFmtId="4" fontId="2502" fillId="0" borderId="0" xfId="0" applyNumberFormat="1" applyFont="1" applyAlignment="1">
      <alignment horizontal="center" vertical="center"/>
    </xf>
    <xf numFmtId="164" fontId="2503" fillId="0" borderId="0" xfId="0" applyNumberFormat="1" applyFont="1" applyAlignment="1">
      <alignment horizontal="center" vertical="center"/>
    </xf>
    <xf numFmtId="164" fontId="2504" fillId="0" borderId="0" xfId="0" applyNumberFormat="1" applyFont="1" applyAlignment="1">
      <alignment horizontal="center" vertical="center"/>
    </xf>
    <xf numFmtId="165" fontId="2505" fillId="0" borderId="0" xfId="0" applyNumberFormat="1" applyFont="1" applyAlignment="1">
      <alignment horizontal="center" vertical="center"/>
    </xf>
    <xf numFmtId="164" fontId="2506" fillId="0" borderId="0" xfId="0" applyNumberFormat="1" applyFont="1" applyAlignment="1">
      <alignment horizontal="center" vertical="center"/>
    </xf>
    <xf numFmtId="164" fontId="2507" fillId="0" borderId="0" xfId="0" applyNumberFormat="1" applyFont="1" applyAlignment="1">
      <alignment horizontal="center" vertical="center" wrapText="1"/>
    </xf>
    <xf numFmtId="4" fontId="2508" fillId="0" borderId="0" xfId="0" applyNumberFormat="1" applyFont="1" applyAlignment="1">
      <alignment horizontal="center" vertical="center"/>
    </xf>
    <xf numFmtId="164" fontId="2509" fillId="0" borderId="0" xfId="0" applyNumberFormat="1" applyFont="1" applyAlignment="1">
      <alignment horizontal="center" vertical="center"/>
    </xf>
    <xf numFmtId="0" fontId="2510" fillId="0" borderId="0" xfId="0" applyFont="1" applyAlignment="1">
      <alignment horizontal="center" vertical="center" wrapText="1"/>
    </xf>
    <xf numFmtId="4" fontId="2511" fillId="0" borderId="0" xfId="0" applyNumberFormat="1" applyFont="1" applyAlignment="1">
      <alignment horizontal="center" vertical="center"/>
    </xf>
    <xf numFmtId="164" fontId="2512" fillId="0" borderId="0" xfId="0" applyNumberFormat="1" applyFont="1" applyAlignment="1">
      <alignment horizontal="center" vertical="center"/>
    </xf>
    <xf numFmtId="164" fontId="2513" fillId="0" borderId="0" xfId="0" applyNumberFormat="1" applyFont="1" applyAlignment="1">
      <alignment horizontal="center" vertical="center"/>
    </xf>
    <xf numFmtId="165" fontId="2514" fillId="0" borderId="0" xfId="0" applyNumberFormat="1" applyFont="1" applyAlignment="1">
      <alignment horizontal="center" vertical="center"/>
    </xf>
    <xf numFmtId="164" fontId="2515" fillId="0" borderId="0" xfId="0" applyNumberFormat="1" applyFont="1" applyAlignment="1">
      <alignment horizontal="center" vertical="center"/>
    </xf>
    <xf numFmtId="164" fontId="2516" fillId="0" borderId="0" xfId="0" applyNumberFormat="1" applyFont="1" applyAlignment="1">
      <alignment horizontal="center" vertical="center" wrapText="1"/>
    </xf>
    <xf numFmtId="4" fontId="2517" fillId="0" borderId="0" xfId="0" applyNumberFormat="1" applyFont="1" applyAlignment="1">
      <alignment horizontal="center" vertical="center"/>
    </xf>
    <xf numFmtId="164" fontId="2518" fillId="0" borderId="0" xfId="0" applyNumberFormat="1" applyFont="1" applyAlignment="1">
      <alignment horizontal="center" vertical="center"/>
    </xf>
    <xf numFmtId="0" fontId="2519" fillId="0" borderId="0" xfId="0" applyFont="1" applyAlignment="1">
      <alignment horizontal="center" vertical="center" wrapText="1"/>
    </xf>
    <xf numFmtId="4" fontId="2520" fillId="0" borderId="0" xfId="0" applyNumberFormat="1" applyFont="1" applyAlignment="1">
      <alignment horizontal="center" vertical="center"/>
    </xf>
    <xf numFmtId="164" fontId="2521" fillId="0" borderId="0" xfId="0" applyNumberFormat="1" applyFont="1" applyAlignment="1">
      <alignment horizontal="center" vertical="center"/>
    </xf>
    <xf numFmtId="164" fontId="2522" fillId="0" borderId="0" xfId="0" applyNumberFormat="1" applyFont="1" applyAlignment="1">
      <alignment horizontal="center" vertical="center"/>
    </xf>
    <xf numFmtId="165" fontId="2523" fillId="0" borderId="0" xfId="0" applyNumberFormat="1" applyFont="1" applyAlignment="1">
      <alignment horizontal="center" vertical="center"/>
    </xf>
    <xf numFmtId="164" fontId="2524" fillId="0" borderId="0" xfId="0" applyNumberFormat="1" applyFont="1" applyAlignment="1">
      <alignment horizontal="center" vertical="center"/>
    </xf>
    <xf numFmtId="164" fontId="2525" fillId="0" borderId="0" xfId="0" applyNumberFormat="1" applyFont="1" applyAlignment="1">
      <alignment horizontal="center" vertical="center" wrapText="1"/>
    </xf>
    <xf numFmtId="4" fontId="2526" fillId="0" borderId="0" xfId="0" applyNumberFormat="1" applyFont="1" applyAlignment="1">
      <alignment horizontal="center" vertical="center"/>
    </xf>
    <xf numFmtId="164" fontId="2527" fillId="0" borderId="0" xfId="0" applyNumberFormat="1" applyFont="1" applyAlignment="1">
      <alignment horizontal="center" vertical="center"/>
    </xf>
    <xf numFmtId="0" fontId="2528" fillId="0" borderId="0" xfId="0" applyFont="1" applyAlignment="1">
      <alignment horizontal="center" vertical="center" wrapText="1"/>
    </xf>
    <xf numFmtId="4" fontId="2529" fillId="0" borderId="0" xfId="0" applyNumberFormat="1" applyFont="1" applyAlignment="1">
      <alignment horizontal="center" vertical="center"/>
    </xf>
    <xf numFmtId="164" fontId="2530" fillId="0" borderId="0" xfId="0" applyNumberFormat="1" applyFont="1" applyAlignment="1">
      <alignment horizontal="center" vertical="center"/>
    </xf>
    <xf numFmtId="164" fontId="2531" fillId="0" borderId="0" xfId="0" applyNumberFormat="1" applyFont="1" applyAlignment="1">
      <alignment horizontal="center" vertical="center"/>
    </xf>
    <xf numFmtId="165" fontId="2532" fillId="0" borderId="0" xfId="0" applyNumberFormat="1" applyFont="1" applyAlignment="1">
      <alignment horizontal="center" vertical="center"/>
    </xf>
    <xf numFmtId="164" fontId="2533" fillId="0" borderId="0" xfId="0" applyNumberFormat="1" applyFont="1" applyAlignment="1">
      <alignment horizontal="center" vertical="center"/>
    </xf>
    <xf numFmtId="164" fontId="2534" fillId="0" borderId="0" xfId="0" applyNumberFormat="1" applyFont="1" applyAlignment="1">
      <alignment horizontal="center" vertical="center" wrapText="1"/>
    </xf>
    <xf numFmtId="4" fontId="2535" fillId="0" borderId="0" xfId="0" applyNumberFormat="1" applyFont="1" applyAlignment="1">
      <alignment horizontal="center" vertical="center"/>
    </xf>
    <xf numFmtId="164" fontId="2536" fillId="0" borderId="0" xfId="0" applyNumberFormat="1" applyFont="1" applyAlignment="1">
      <alignment horizontal="center" vertical="center"/>
    </xf>
    <xf numFmtId="0" fontId="2537" fillId="0" borderId="0" xfId="0" applyFont="1" applyAlignment="1">
      <alignment horizontal="center" vertical="center" wrapText="1"/>
    </xf>
    <xf numFmtId="4" fontId="2538" fillId="0" borderId="0" xfId="0" applyNumberFormat="1" applyFont="1" applyAlignment="1">
      <alignment horizontal="center" vertical="center"/>
    </xf>
    <xf numFmtId="164" fontId="2539" fillId="0" borderId="0" xfId="0" applyNumberFormat="1" applyFont="1" applyAlignment="1">
      <alignment horizontal="center" vertical="center"/>
    </xf>
    <xf numFmtId="164" fontId="2540" fillId="0" borderId="0" xfId="0" applyNumberFormat="1" applyFont="1" applyAlignment="1">
      <alignment horizontal="center" vertical="center"/>
    </xf>
    <xf numFmtId="165" fontId="2541" fillId="0" borderId="0" xfId="0" applyNumberFormat="1" applyFont="1" applyAlignment="1">
      <alignment horizontal="center" vertical="center"/>
    </xf>
    <xf numFmtId="164" fontId="2542" fillId="0" borderId="0" xfId="0" applyNumberFormat="1" applyFont="1" applyAlignment="1">
      <alignment horizontal="center" vertical="center"/>
    </xf>
    <xf numFmtId="164" fontId="2543" fillId="0" borderId="0" xfId="0" applyNumberFormat="1" applyFont="1" applyAlignment="1">
      <alignment horizontal="center" vertical="center" wrapText="1"/>
    </xf>
    <xf numFmtId="4" fontId="2544" fillId="0" borderId="0" xfId="0" applyNumberFormat="1" applyFont="1" applyAlignment="1">
      <alignment horizontal="center" vertical="center"/>
    </xf>
    <xf numFmtId="164" fontId="2545" fillId="0" borderId="0" xfId="0" applyNumberFormat="1" applyFont="1" applyAlignment="1">
      <alignment horizontal="center" vertical="center"/>
    </xf>
    <xf numFmtId="0" fontId="2546" fillId="0" borderId="0" xfId="0" applyFont="1" applyAlignment="1">
      <alignment horizontal="center" vertical="center" wrapText="1"/>
    </xf>
    <xf numFmtId="4" fontId="2547" fillId="0" borderId="0" xfId="0" applyNumberFormat="1" applyFont="1" applyAlignment="1">
      <alignment horizontal="center" vertical="center"/>
    </xf>
    <xf numFmtId="164" fontId="2548" fillId="0" borderId="0" xfId="0" applyNumberFormat="1" applyFont="1" applyAlignment="1">
      <alignment horizontal="center" vertical="center"/>
    </xf>
    <xf numFmtId="164" fontId="2549" fillId="0" borderId="0" xfId="0" applyNumberFormat="1" applyFont="1" applyAlignment="1">
      <alignment horizontal="center" vertical="center"/>
    </xf>
    <xf numFmtId="165" fontId="2550" fillId="0" borderId="0" xfId="0" applyNumberFormat="1" applyFont="1" applyAlignment="1">
      <alignment horizontal="center" vertical="center"/>
    </xf>
    <xf numFmtId="164" fontId="2551" fillId="0" borderId="0" xfId="0" applyNumberFormat="1" applyFont="1" applyAlignment="1">
      <alignment horizontal="center" vertical="center"/>
    </xf>
    <xf numFmtId="164" fontId="2552" fillId="0" borderId="0" xfId="0" applyNumberFormat="1" applyFont="1" applyAlignment="1">
      <alignment horizontal="center" vertical="center" wrapText="1"/>
    </xf>
    <xf numFmtId="4" fontId="2553" fillId="0" borderId="0" xfId="0" applyNumberFormat="1" applyFont="1" applyAlignment="1">
      <alignment horizontal="center" vertical="center"/>
    </xf>
    <xf numFmtId="164" fontId="2554" fillId="0" borderId="0" xfId="0" applyNumberFormat="1" applyFont="1" applyAlignment="1">
      <alignment horizontal="center" vertical="center"/>
    </xf>
    <xf numFmtId="0" fontId="2555" fillId="0" borderId="0" xfId="0" applyFont="1" applyAlignment="1">
      <alignment horizontal="center" vertical="center" wrapText="1"/>
    </xf>
    <xf numFmtId="4" fontId="2556" fillId="0" borderId="0" xfId="0" applyNumberFormat="1" applyFont="1" applyAlignment="1">
      <alignment horizontal="center" vertical="center"/>
    </xf>
    <xf numFmtId="164" fontId="2557" fillId="0" borderId="0" xfId="0" applyNumberFormat="1" applyFont="1" applyAlignment="1">
      <alignment horizontal="center" vertical="center"/>
    </xf>
    <xf numFmtId="164" fontId="2558" fillId="0" borderId="0" xfId="0" applyNumberFormat="1" applyFont="1" applyAlignment="1">
      <alignment horizontal="center" vertical="center"/>
    </xf>
    <xf numFmtId="165" fontId="2559" fillId="0" borderId="0" xfId="0" applyNumberFormat="1" applyFont="1" applyAlignment="1">
      <alignment horizontal="center" vertical="center"/>
    </xf>
    <xf numFmtId="164" fontId="2560" fillId="0" borderId="0" xfId="0" applyNumberFormat="1" applyFont="1" applyAlignment="1">
      <alignment horizontal="center" vertical="center"/>
    </xf>
    <xf numFmtId="164" fontId="2561" fillId="0" borderId="0" xfId="0" applyNumberFormat="1" applyFont="1" applyAlignment="1">
      <alignment horizontal="center" vertical="center" wrapText="1"/>
    </xf>
    <xf numFmtId="4" fontId="2562" fillId="0" borderId="0" xfId="0" applyNumberFormat="1" applyFont="1" applyAlignment="1">
      <alignment horizontal="center" vertical="center"/>
    </xf>
    <xf numFmtId="164" fontId="2563" fillId="0" borderId="0" xfId="0" applyNumberFormat="1" applyFont="1" applyAlignment="1">
      <alignment horizontal="center" vertical="center"/>
    </xf>
    <xf numFmtId="0" fontId="2564" fillId="3" borderId="1" xfId="0" applyFont="1" applyFill="1" applyBorder="1" applyAlignment="1">
      <alignment horizontal="center" vertical="center" wrapText="1"/>
    </xf>
    <xf numFmtId="164" fontId="2564" fillId="3" borderId="1" xfId="0" applyNumberFormat="1" applyFont="1" applyFill="1" applyBorder="1" applyAlignment="1">
      <alignment horizontal="center" vertical="center" wrapText="1"/>
    </xf>
    <xf numFmtId="0" fontId="2565" fillId="0" borderId="0" xfId="0" applyFont="1" applyAlignment="1">
      <alignment horizontal="center" vertical="center" wrapText="1"/>
    </xf>
    <xf numFmtId="4" fontId="2566" fillId="0" borderId="0" xfId="0" applyNumberFormat="1" applyFont="1" applyAlignment="1">
      <alignment horizontal="center" vertical="center"/>
    </xf>
    <xf numFmtId="164" fontId="2567" fillId="0" borderId="0" xfId="0" applyNumberFormat="1" applyFont="1" applyAlignment="1">
      <alignment horizontal="center" vertical="center"/>
    </xf>
    <xf numFmtId="164" fontId="2568" fillId="0" borderId="0" xfId="0" applyNumberFormat="1" applyFont="1" applyAlignment="1">
      <alignment horizontal="center" vertical="center"/>
    </xf>
    <xf numFmtId="165" fontId="2569" fillId="0" borderId="0" xfId="0" applyNumberFormat="1" applyFont="1" applyAlignment="1">
      <alignment horizontal="center" vertical="center"/>
    </xf>
    <xf numFmtId="164" fontId="2570" fillId="0" borderId="0" xfId="0" applyNumberFormat="1" applyFont="1" applyAlignment="1">
      <alignment horizontal="center" vertical="center"/>
    </xf>
    <xf numFmtId="164" fontId="2571" fillId="0" borderId="0" xfId="0" applyNumberFormat="1" applyFont="1" applyAlignment="1">
      <alignment horizontal="center" vertical="center" wrapText="1"/>
    </xf>
    <xf numFmtId="4" fontId="2572" fillId="0" borderId="0" xfId="0" applyNumberFormat="1" applyFont="1" applyAlignment="1">
      <alignment horizontal="center" vertical="center"/>
    </xf>
    <xf numFmtId="164" fontId="2573" fillId="0" borderId="0" xfId="0" applyNumberFormat="1" applyFont="1" applyAlignment="1">
      <alignment horizontal="center" vertical="center"/>
    </xf>
    <xf numFmtId="0" fontId="2574" fillId="0" borderId="0" xfId="0" applyFont="1" applyAlignment="1">
      <alignment horizontal="center" vertical="center" wrapText="1"/>
    </xf>
    <xf numFmtId="4" fontId="2575" fillId="0" borderId="0" xfId="0" applyNumberFormat="1" applyFont="1" applyAlignment="1">
      <alignment horizontal="center" vertical="center"/>
    </xf>
    <xf numFmtId="164" fontId="2576" fillId="0" borderId="0" xfId="0" applyNumberFormat="1" applyFont="1" applyAlignment="1">
      <alignment horizontal="center" vertical="center"/>
    </xf>
    <xf numFmtId="164" fontId="2577" fillId="0" borderId="0" xfId="0" applyNumberFormat="1" applyFont="1" applyAlignment="1">
      <alignment horizontal="center" vertical="center"/>
    </xf>
    <xf numFmtId="165" fontId="2578" fillId="0" borderId="0" xfId="0" applyNumberFormat="1" applyFont="1" applyAlignment="1">
      <alignment horizontal="center" vertical="center"/>
    </xf>
    <xf numFmtId="164" fontId="2579" fillId="0" borderId="0" xfId="0" applyNumberFormat="1" applyFont="1" applyAlignment="1">
      <alignment horizontal="center" vertical="center"/>
    </xf>
    <xf numFmtId="164" fontId="2580" fillId="0" borderId="0" xfId="0" applyNumberFormat="1" applyFont="1" applyAlignment="1">
      <alignment horizontal="center" vertical="center" wrapText="1"/>
    </xf>
    <xf numFmtId="4" fontId="2581" fillId="0" borderId="0" xfId="0" applyNumberFormat="1" applyFont="1" applyAlignment="1">
      <alignment horizontal="center" vertical="center"/>
    </xf>
    <xf numFmtId="164" fontId="2582" fillId="0" borderId="0" xfId="0" applyNumberFormat="1" applyFont="1" applyAlignment="1">
      <alignment horizontal="center" vertical="center"/>
    </xf>
    <xf numFmtId="0" fontId="2583" fillId="0" borderId="0" xfId="0" applyFont="1" applyAlignment="1">
      <alignment horizontal="center" vertical="center" wrapText="1"/>
    </xf>
    <xf numFmtId="4" fontId="2584" fillId="0" borderId="0" xfId="0" applyNumberFormat="1" applyFont="1" applyAlignment="1">
      <alignment horizontal="center" vertical="center"/>
    </xf>
    <xf numFmtId="164" fontId="2585" fillId="0" borderId="0" xfId="0" applyNumberFormat="1" applyFont="1" applyAlignment="1">
      <alignment horizontal="center" vertical="center"/>
    </xf>
    <xf numFmtId="164" fontId="2586" fillId="0" borderId="0" xfId="0" applyNumberFormat="1" applyFont="1" applyAlignment="1">
      <alignment horizontal="center" vertical="center"/>
    </xf>
    <xf numFmtId="165" fontId="2587" fillId="0" borderId="0" xfId="0" applyNumberFormat="1" applyFont="1" applyAlignment="1">
      <alignment horizontal="center" vertical="center"/>
    </xf>
    <xf numFmtId="164" fontId="2588" fillId="0" borderId="0" xfId="0" applyNumberFormat="1" applyFont="1" applyAlignment="1">
      <alignment horizontal="center" vertical="center"/>
    </xf>
    <xf numFmtId="164" fontId="2589" fillId="0" borderId="0" xfId="0" applyNumberFormat="1" applyFont="1" applyAlignment="1">
      <alignment horizontal="center" vertical="center" wrapText="1"/>
    </xf>
    <xf numFmtId="4" fontId="2590" fillId="0" borderId="0" xfId="0" applyNumberFormat="1" applyFont="1" applyAlignment="1">
      <alignment horizontal="center" vertical="center"/>
    </xf>
    <xf numFmtId="164" fontId="2591" fillId="0" borderId="0" xfId="0" applyNumberFormat="1" applyFont="1" applyAlignment="1">
      <alignment horizontal="center" vertical="center"/>
    </xf>
    <xf numFmtId="0" fontId="2592" fillId="3" borderId="1" xfId="0" applyFont="1" applyFill="1" applyBorder="1" applyAlignment="1">
      <alignment horizontal="center" vertical="center" wrapText="1"/>
    </xf>
    <xf numFmtId="164" fontId="2592" fillId="3" borderId="1" xfId="0" applyNumberFormat="1" applyFont="1" applyFill="1" applyBorder="1" applyAlignment="1">
      <alignment horizontal="center" vertical="center" wrapText="1"/>
    </xf>
    <xf numFmtId="0" fontId="2593" fillId="0" borderId="0" xfId="0" applyFont="1" applyAlignment="1">
      <alignment horizontal="center" vertical="center" wrapText="1"/>
    </xf>
    <xf numFmtId="4" fontId="2594" fillId="0" borderId="0" xfId="0" applyNumberFormat="1" applyFont="1" applyAlignment="1">
      <alignment horizontal="center" vertical="center"/>
    </xf>
    <xf numFmtId="164" fontId="2595" fillId="0" borderId="0" xfId="0" applyNumberFormat="1" applyFont="1" applyAlignment="1">
      <alignment horizontal="center" vertical="center"/>
    </xf>
    <xf numFmtId="164" fontId="2596" fillId="0" borderId="0" xfId="0" applyNumberFormat="1" applyFont="1" applyAlignment="1">
      <alignment horizontal="center" vertical="center"/>
    </xf>
    <xf numFmtId="165" fontId="2597" fillId="0" borderId="0" xfId="0" applyNumberFormat="1" applyFont="1" applyAlignment="1">
      <alignment horizontal="center" vertical="center"/>
    </xf>
    <xf numFmtId="164" fontId="2598" fillId="0" borderId="0" xfId="0" applyNumberFormat="1" applyFont="1" applyAlignment="1">
      <alignment horizontal="center" vertical="center"/>
    </xf>
    <xf numFmtId="164" fontId="2599" fillId="0" borderId="0" xfId="0" applyNumberFormat="1" applyFont="1" applyAlignment="1">
      <alignment horizontal="center" vertical="center" wrapText="1"/>
    </xf>
    <xf numFmtId="4" fontId="2600" fillId="0" borderId="0" xfId="0" applyNumberFormat="1" applyFont="1" applyAlignment="1">
      <alignment horizontal="center" vertical="center"/>
    </xf>
    <xf numFmtId="164" fontId="2601" fillId="0" borderId="0" xfId="0" applyNumberFormat="1" applyFont="1" applyAlignment="1">
      <alignment horizontal="center" vertical="center"/>
    </xf>
    <xf numFmtId="0" fontId="2602" fillId="0" borderId="0" xfId="0" applyFont="1" applyAlignment="1">
      <alignment horizontal="center" vertical="center" wrapText="1"/>
    </xf>
    <xf numFmtId="4" fontId="2603" fillId="0" borderId="0" xfId="0" applyNumberFormat="1" applyFont="1" applyAlignment="1">
      <alignment horizontal="center" vertical="center"/>
    </xf>
    <xf numFmtId="164" fontId="2604" fillId="0" borderId="0" xfId="0" applyNumberFormat="1" applyFont="1" applyAlignment="1">
      <alignment horizontal="center" vertical="center"/>
    </xf>
    <xf numFmtId="164" fontId="2605" fillId="0" borderId="0" xfId="0" applyNumberFormat="1" applyFont="1" applyAlignment="1">
      <alignment horizontal="center" vertical="center"/>
    </xf>
    <xf numFmtId="165" fontId="2606" fillId="0" borderId="0" xfId="0" applyNumberFormat="1" applyFont="1" applyAlignment="1">
      <alignment horizontal="center" vertical="center"/>
    </xf>
    <xf numFmtId="164" fontId="2607" fillId="0" borderId="0" xfId="0" applyNumberFormat="1" applyFont="1" applyAlignment="1">
      <alignment horizontal="center" vertical="center"/>
    </xf>
    <xf numFmtId="164" fontId="2608" fillId="0" borderId="0" xfId="0" applyNumberFormat="1" applyFont="1" applyAlignment="1">
      <alignment horizontal="center" vertical="center" wrapText="1"/>
    </xf>
    <xf numFmtId="4" fontId="2609" fillId="0" borderId="0" xfId="0" applyNumberFormat="1" applyFont="1" applyAlignment="1">
      <alignment horizontal="center" vertical="center"/>
    </xf>
    <xf numFmtId="164" fontId="2610" fillId="0" borderId="0" xfId="0" applyNumberFormat="1" applyFont="1" applyAlignment="1">
      <alignment horizontal="center" vertical="center"/>
    </xf>
    <xf numFmtId="0" fontId="2611" fillId="0" borderId="0" xfId="0" applyFont="1" applyAlignment="1">
      <alignment horizontal="center" vertical="center" wrapText="1"/>
    </xf>
    <xf numFmtId="4" fontId="2612" fillId="0" borderId="0" xfId="0" applyNumberFormat="1" applyFont="1" applyAlignment="1">
      <alignment horizontal="center" vertical="center"/>
    </xf>
    <xf numFmtId="164" fontId="2613" fillId="0" borderId="0" xfId="0" applyNumberFormat="1" applyFont="1" applyAlignment="1">
      <alignment horizontal="center" vertical="center"/>
    </xf>
    <xf numFmtId="164" fontId="2614" fillId="0" borderId="0" xfId="0" applyNumberFormat="1" applyFont="1" applyAlignment="1">
      <alignment horizontal="center" vertical="center"/>
    </xf>
    <xf numFmtId="165" fontId="2615" fillId="0" borderId="0" xfId="0" applyNumberFormat="1" applyFont="1" applyAlignment="1">
      <alignment horizontal="center" vertical="center"/>
    </xf>
    <xf numFmtId="164" fontId="2616" fillId="0" borderId="0" xfId="0" applyNumberFormat="1" applyFont="1" applyAlignment="1">
      <alignment horizontal="center" vertical="center"/>
    </xf>
    <xf numFmtId="164" fontId="2617" fillId="0" borderId="0" xfId="0" applyNumberFormat="1" applyFont="1" applyAlignment="1">
      <alignment horizontal="center" vertical="center" wrapText="1"/>
    </xf>
    <xf numFmtId="4" fontId="2618" fillId="0" borderId="0" xfId="0" applyNumberFormat="1" applyFont="1" applyAlignment="1">
      <alignment horizontal="center" vertical="center"/>
    </xf>
    <xf numFmtId="164" fontId="2619" fillId="0" borderId="0" xfId="0" applyNumberFormat="1" applyFont="1" applyAlignment="1">
      <alignment horizontal="center" vertical="center"/>
    </xf>
    <xf numFmtId="0" fontId="2620" fillId="0" borderId="0" xfId="0" applyFont="1" applyAlignment="1">
      <alignment horizontal="center" vertical="center" wrapText="1"/>
    </xf>
    <xf numFmtId="4" fontId="2621" fillId="0" borderId="0" xfId="0" applyNumberFormat="1" applyFont="1" applyAlignment="1">
      <alignment horizontal="center" vertical="center"/>
    </xf>
    <xf numFmtId="164" fontId="2622" fillId="0" borderId="0" xfId="0" applyNumberFormat="1" applyFont="1" applyAlignment="1">
      <alignment horizontal="center" vertical="center"/>
    </xf>
    <xf numFmtId="164" fontId="2623" fillId="0" borderId="0" xfId="0" applyNumberFormat="1" applyFont="1" applyAlignment="1">
      <alignment horizontal="center" vertical="center"/>
    </xf>
    <xf numFmtId="165" fontId="2624" fillId="0" borderId="0" xfId="0" applyNumberFormat="1" applyFont="1" applyAlignment="1">
      <alignment horizontal="center" vertical="center"/>
    </xf>
    <xf numFmtId="164" fontId="2625" fillId="0" borderId="0" xfId="0" applyNumberFormat="1" applyFont="1" applyAlignment="1">
      <alignment horizontal="center" vertical="center"/>
    </xf>
    <xf numFmtId="164" fontId="2626" fillId="0" borderId="0" xfId="0" applyNumberFormat="1" applyFont="1" applyAlignment="1">
      <alignment horizontal="center" vertical="center" wrapText="1"/>
    </xf>
    <xf numFmtId="4" fontId="2627" fillId="0" borderId="0" xfId="0" applyNumberFormat="1" applyFont="1" applyAlignment="1">
      <alignment horizontal="center" vertical="center"/>
    </xf>
    <xf numFmtId="164" fontId="2628" fillId="0" borderId="0" xfId="0" applyNumberFormat="1" applyFont="1" applyAlignment="1">
      <alignment horizontal="center" vertical="center"/>
    </xf>
    <xf numFmtId="0" fontId="2629" fillId="0" borderId="0" xfId="0" applyFont="1" applyAlignment="1">
      <alignment horizontal="center" vertical="center" wrapText="1"/>
    </xf>
    <xf numFmtId="4" fontId="2630" fillId="0" borderId="0" xfId="0" applyNumberFormat="1" applyFont="1" applyAlignment="1">
      <alignment horizontal="center" vertical="center"/>
    </xf>
    <xf numFmtId="164" fontId="2631" fillId="0" borderId="0" xfId="0" applyNumberFormat="1" applyFont="1" applyAlignment="1">
      <alignment horizontal="center" vertical="center"/>
    </xf>
    <xf numFmtId="164" fontId="2632" fillId="0" borderId="0" xfId="0" applyNumberFormat="1" applyFont="1" applyAlignment="1">
      <alignment horizontal="center" vertical="center"/>
    </xf>
    <xf numFmtId="165" fontId="2633" fillId="0" borderId="0" xfId="0" applyNumberFormat="1" applyFont="1" applyAlignment="1">
      <alignment horizontal="center" vertical="center"/>
    </xf>
    <xf numFmtId="164" fontId="2634" fillId="0" borderId="0" xfId="0" applyNumberFormat="1" applyFont="1" applyAlignment="1">
      <alignment horizontal="center" vertical="center"/>
    </xf>
    <xf numFmtId="164" fontId="2635" fillId="0" borderId="0" xfId="0" applyNumberFormat="1" applyFont="1" applyAlignment="1">
      <alignment horizontal="center" vertical="center" wrapText="1"/>
    </xf>
    <xf numFmtId="4" fontId="2636" fillId="0" borderId="0" xfId="0" applyNumberFormat="1" applyFont="1" applyAlignment="1">
      <alignment horizontal="center" vertical="center"/>
    </xf>
    <xf numFmtId="164" fontId="2637" fillId="0" borderId="0" xfId="0" applyNumberFormat="1" applyFont="1" applyAlignment="1">
      <alignment horizontal="center" vertical="center"/>
    </xf>
    <xf numFmtId="0" fontId="2638" fillId="0" borderId="0" xfId="0" applyFont="1" applyAlignment="1">
      <alignment horizontal="center" vertical="center" wrapText="1"/>
    </xf>
    <xf numFmtId="4" fontId="2639" fillId="0" borderId="0" xfId="0" applyNumberFormat="1" applyFont="1" applyAlignment="1">
      <alignment horizontal="center" vertical="center"/>
    </xf>
    <xf numFmtId="164" fontId="2640" fillId="0" borderId="0" xfId="0" applyNumberFormat="1" applyFont="1" applyAlignment="1">
      <alignment horizontal="center" vertical="center"/>
    </xf>
    <xf numFmtId="164" fontId="2641" fillId="0" borderId="0" xfId="0" applyNumberFormat="1" applyFont="1" applyAlignment="1">
      <alignment horizontal="center" vertical="center"/>
    </xf>
    <xf numFmtId="165" fontId="2642" fillId="0" borderId="0" xfId="0" applyNumberFormat="1" applyFont="1" applyAlignment="1">
      <alignment horizontal="center" vertical="center"/>
    </xf>
    <xf numFmtId="164" fontId="2643" fillId="0" borderId="0" xfId="0" applyNumberFormat="1" applyFont="1" applyAlignment="1">
      <alignment horizontal="center" vertical="center"/>
    </xf>
    <xf numFmtId="164" fontId="2644" fillId="0" borderId="0" xfId="0" applyNumberFormat="1" applyFont="1" applyAlignment="1">
      <alignment horizontal="center" vertical="center" wrapText="1"/>
    </xf>
    <xf numFmtId="4" fontId="2645" fillId="0" borderId="0" xfId="0" applyNumberFormat="1" applyFont="1" applyAlignment="1">
      <alignment horizontal="center" vertical="center"/>
    </xf>
    <xf numFmtId="164" fontId="2646" fillId="0" borderId="0" xfId="0" applyNumberFormat="1" applyFont="1" applyAlignment="1">
      <alignment horizontal="center" vertical="center"/>
    </xf>
    <xf numFmtId="0" fontId="2647" fillId="0" borderId="0" xfId="0" applyFont="1" applyAlignment="1">
      <alignment horizontal="center" vertical="center" wrapText="1"/>
    </xf>
    <xf numFmtId="4" fontId="2648" fillId="0" borderId="0" xfId="0" applyNumberFormat="1" applyFont="1" applyAlignment="1">
      <alignment horizontal="center" vertical="center"/>
    </xf>
    <xf numFmtId="164" fontId="2649" fillId="0" borderId="0" xfId="0" applyNumberFormat="1" applyFont="1" applyAlignment="1">
      <alignment horizontal="center" vertical="center"/>
    </xf>
    <xf numFmtId="164" fontId="2650" fillId="0" borderId="0" xfId="0" applyNumberFormat="1" applyFont="1" applyAlignment="1">
      <alignment horizontal="center" vertical="center"/>
    </xf>
    <xf numFmtId="165" fontId="2651" fillId="0" borderId="0" xfId="0" applyNumberFormat="1" applyFont="1" applyAlignment="1">
      <alignment horizontal="center" vertical="center"/>
    </xf>
    <xf numFmtId="164" fontId="2652" fillId="0" borderId="0" xfId="0" applyNumberFormat="1" applyFont="1" applyAlignment="1">
      <alignment horizontal="center" vertical="center"/>
    </xf>
    <xf numFmtId="164" fontId="2653" fillId="0" borderId="0" xfId="0" applyNumberFormat="1" applyFont="1" applyAlignment="1">
      <alignment horizontal="center" vertical="center" wrapText="1"/>
    </xf>
    <xf numFmtId="4" fontId="2654" fillId="0" borderId="0" xfId="0" applyNumberFormat="1" applyFont="1" applyAlignment="1">
      <alignment horizontal="center" vertical="center"/>
    </xf>
    <xf numFmtId="164" fontId="2655" fillId="0" borderId="0" xfId="0" applyNumberFormat="1" applyFont="1" applyAlignment="1">
      <alignment horizontal="center" vertical="center"/>
    </xf>
    <xf numFmtId="0" fontId="2656" fillId="0" borderId="0" xfId="0" applyFont="1" applyAlignment="1">
      <alignment horizontal="center" vertical="center" wrapText="1"/>
    </xf>
    <xf numFmtId="4" fontId="2657" fillId="0" borderId="0" xfId="0" applyNumberFormat="1" applyFont="1" applyAlignment="1">
      <alignment horizontal="center" vertical="center"/>
    </xf>
    <xf numFmtId="164" fontId="2658" fillId="0" borderId="0" xfId="0" applyNumberFormat="1" applyFont="1" applyAlignment="1">
      <alignment horizontal="center" vertical="center"/>
    </xf>
    <xf numFmtId="164" fontId="2659" fillId="0" borderId="0" xfId="0" applyNumberFormat="1" applyFont="1" applyAlignment="1">
      <alignment horizontal="center" vertical="center"/>
    </xf>
    <xf numFmtId="165" fontId="2660" fillId="0" borderId="0" xfId="0" applyNumberFormat="1" applyFont="1" applyAlignment="1">
      <alignment horizontal="center" vertical="center"/>
    </xf>
    <xf numFmtId="164" fontId="2661" fillId="0" borderId="0" xfId="0" applyNumberFormat="1" applyFont="1" applyAlignment="1">
      <alignment horizontal="center" vertical="center"/>
    </xf>
    <xf numFmtId="164" fontId="2662" fillId="0" borderId="0" xfId="0" applyNumberFormat="1" applyFont="1" applyAlignment="1">
      <alignment horizontal="center" vertical="center" wrapText="1"/>
    </xf>
    <xf numFmtId="4" fontId="2663" fillId="0" borderId="0" xfId="0" applyNumberFormat="1" applyFont="1" applyAlignment="1">
      <alignment horizontal="center" vertical="center"/>
    </xf>
    <xf numFmtId="164" fontId="2664" fillId="0" borderId="0" xfId="0" applyNumberFormat="1" applyFont="1" applyAlignment="1">
      <alignment horizontal="center" vertical="center"/>
    </xf>
    <xf numFmtId="0" fontId="2665" fillId="0" borderId="0" xfId="0" applyFont="1" applyAlignment="1">
      <alignment horizontal="center" vertical="center" wrapText="1"/>
    </xf>
    <xf numFmtId="4" fontId="2666" fillId="0" borderId="0" xfId="0" applyNumberFormat="1" applyFont="1" applyAlignment="1">
      <alignment horizontal="center" vertical="center"/>
    </xf>
    <xf numFmtId="164" fontId="2667" fillId="0" borderId="0" xfId="0" applyNumberFormat="1" applyFont="1" applyAlignment="1">
      <alignment horizontal="center" vertical="center"/>
    </xf>
    <xf numFmtId="164" fontId="2668" fillId="0" borderId="0" xfId="0" applyNumberFormat="1" applyFont="1" applyAlignment="1">
      <alignment horizontal="center" vertical="center"/>
    </xf>
    <xf numFmtId="165" fontId="2669" fillId="0" borderId="0" xfId="0" applyNumberFormat="1" applyFont="1" applyAlignment="1">
      <alignment horizontal="center" vertical="center"/>
    </xf>
    <xf numFmtId="164" fontId="2670" fillId="0" borderId="0" xfId="0" applyNumberFormat="1" applyFont="1" applyAlignment="1">
      <alignment horizontal="center" vertical="center"/>
    </xf>
    <xf numFmtId="164" fontId="2671" fillId="0" borderId="0" xfId="0" applyNumberFormat="1" applyFont="1" applyAlignment="1">
      <alignment horizontal="center" vertical="center" wrapText="1"/>
    </xf>
    <xf numFmtId="4" fontId="2672" fillId="0" borderId="0" xfId="0" applyNumberFormat="1" applyFont="1" applyAlignment="1">
      <alignment horizontal="center" vertical="center"/>
    </xf>
    <xf numFmtId="164" fontId="2673" fillId="0" borderId="0" xfId="0" applyNumberFormat="1" applyFont="1" applyAlignment="1">
      <alignment horizontal="center" vertical="center"/>
    </xf>
    <xf numFmtId="0" fontId="2674" fillId="0" borderId="0" xfId="0" applyFont="1" applyAlignment="1">
      <alignment horizontal="center" vertical="center" wrapText="1"/>
    </xf>
    <xf numFmtId="4" fontId="2675" fillId="0" borderId="0" xfId="0" applyNumberFormat="1" applyFont="1" applyAlignment="1">
      <alignment horizontal="center" vertical="center"/>
    </xf>
    <xf numFmtId="164" fontId="2676" fillId="0" borderId="0" xfId="0" applyNumberFormat="1" applyFont="1" applyAlignment="1">
      <alignment horizontal="center" vertical="center"/>
    </xf>
    <xf numFmtId="164" fontId="2677" fillId="0" borderId="0" xfId="0" applyNumberFormat="1" applyFont="1" applyAlignment="1">
      <alignment horizontal="center" vertical="center"/>
    </xf>
    <xf numFmtId="165" fontId="2678" fillId="0" borderId="0" xfId="0" applyNumberFormat="1" applyFont="1" applyAlignment="1">
      <alignment horizontal="center" vertical="center"/>
    </xf>
    <xf numFmtId="164" fontId="2679" fillId="0" borderId="0" xfId="0" applyNumberFormat="1" applyFont="1" applyAlignment="1">
      <alignment horizontal="center" vertical="center"/>
    </xf>
    <xf numFmtId="164" fontId="2680" fillId="0" borderId="0" xfId="0" applyNumberFormat="1" applyFont="1" applyAlignment="1">
      <alignment horizontal="center" vertical="center" wrapText="1"/>
    </xf>
    <xf numFmtId="4" fontId="2681" fillId="0" borderId="0" xfId="0" applyNumberFormat="1" applyFont="1" applyAlignment="1">
      <alignment horizontal="center" vertical="center"/>
    </xf>
    <xf numFmtId="164" fontId="2682" fillId="0" borderId="0" xfId="0" applyNumberFormat="1" applyFont="1" applyAlignment="1">
      <alignment horizontal="center" vertical="center"/>
    </xf>
    <xf numFmtId="0" fontId="2683" fillId="0" borderId="0" xfId="0" applyFont="1" applyAlignment="1">
      <alignment horizontal="center" vertical="center" wrapText="1"/>
    </xf>
    <xf numFmtId="4" fontId="2684" fillId="0" borderId="0" xfId="0" applyNumberFormat="1" applyFont="1" applyAlignment="1">
      <alignment horizontal="center" vertical="center"/>
    </xf>
    <xf numFmtId="164" fontId="2685" fillId="0" borderId="0" xfId="0" applyNumberFormat="1" applyFont="1" applyAlignment="1">
      <alignment horizontal="center" vertical="center"/>
    </xf>
    <xf numFmtId="164" fontId="2686" fillId="0" borderId="0" xfId="0" applyNumberFormat="1" applyFont="1" applyAlignment="1">
      <alignment horizontal="center" vertical="center"/>
    </xf>
    <xf numFmtId="165" fontId="2687" fillId="0" borderId="0" xfId="0" applyNumberFormat="1" applyFont="1" applyAlignment="1">
      <alignment horizontal="center" vertical="center"/>
    </xf>
    <xf numFmtId="164" fontId="2688" fillId="0" borderId="0" xfId="0" applyNumberFormat="1" applyFont="1" applyAlignment="1">
      <alignment horizontal="center" vertical="center"/>
    </xf>
    <xf numFmtId="164" fontId="2689" fillId="0" borderId="0" xfId="0" applyNumberFormat="1" applyFont="1" applyAlignment="1">
      <alignment horizontal="center" vertical="center" wrapText="1"/>
    </xf>
    <xf numFmtId="4" fontId="2690" fillId="0" borderId="0" xfId="0" applyNumberFormat="1" applyFont="1" applyAlignment="1">
      <alignment horizontal="center" vertical="center"/>
    </xf>
    <xf numFmtId="164" fontId="2691" fillId="0" borderId="0" xfId="0" applyNumberFormat="1" applyFont="1" applyAlignment="1">
      <alignment horizontal="center" vertical="center"/>
    </xf>
    <xf numFmtId="0" fontId="2692" fillId="0" borderId="0" xfId="0" applyFont="1" applyAlignment="1">
      <alignment horizontal="center" vertical="center" wrapText="1"/>
    </xf>
    <xf numFmtId="4" fontId="2693" fillId="0" borderId="0" xfId="0" applyNumberFormat="1" applyFont="1" applyAlignment="1">
      <alignment horizontal="center" vertical="center"/>
    </xf>
    <xf numFmtId="164" fontId="2694" fillId="0" borderId="0" xfId="0" applyNumberFormat="1" applyFont="1" applyAlignment="1">
      <alignment horizontal="center" vertical="center"/>
    </xf>
    <xf numFmtId="164" fontId="2695" fillId="0" borderId="0" xfId="0" applyNumberFormat="1" applyFont="1" applyAlignment="1">
      <alignment horizontal="center" vertical="center"/>
    </xf>
    <xf numFmtId="165" fontId="2696" fillId="0" borderId="0" xfId="0" applyNumberFormat="1" applyFont="1" applyAlignment="1">
      <alignment horizontal="center" vertical="center"/>
    </xf>
    <xf numFmtId="164" fontId="2697" fillId="0" borderId="0" xfId="0" applyNumberFormat="1" applyFont="1" applyAlignment="1">
      <alignment horizontal="center" vertical="center"/>
    </xf>
    <xf numFmtId="164" fontId="2698" fillId="0" borderId="0" xfId="0" applyNumberFormat="1" applyFont="1" applyAlignment="1">
      <alignment horizontal="center" vertical="center" wrapText="1"/>
    </xf>
    <xf numFmtId="4" fontId="2699" fillId="0" borderId="0" xfId="0" applyNumberFormat="1" applyFont="1" applyAlignment="1">
      <alignment horizontal="center" vertical="center"/>
    </xf>
    <xf numFmtId="164" fontId="2700" fillId="0" borderId="0" xfId="0" applyNumberFormat="1" applyFont="1" applyAlignment="1">
      <alignment horizontal="center" vertical="center"/>
    </xf>
    <xf numFmtId="0" fontId="2701" fillId="0" borderId="0" xfId="0" applyFont="1" applyAlignment="1">
      <alignment horizontal="center" vertical="center" wrapText="1"/>
    </xf>
    <xf numFmtId="4" fontId="2702" fillId="0" borderId="0" xfId="0" applyNumberFormat="1" applyFont="1" applyAlignment="1">
      <alignment horizontal="center" vertical="center"/>
    </xf>
    <xf numFmtId="164" fontId="2703" fillId="0" borderId="0" xfId="0" applyNumberFormat="1" applyFont="1" applyAlignment="1">
      <alignment horizontal="center" vertical="center"/>
    </xf>
    <xf numFmtId="164" fontId="2704" fillId="0" borderId="0" xfId="0" applyNumberFormat="1" applyFont="1" applyAlignment="1">
      <alignment horizontal="center" vertical="center"/>
    </xf>
    <xf numFmtId="165" fontId="2705" fillId="0" borderId="0" xfId="0" applyNumberFormat="1" applyFont="1" applyAlignment="1">
      <alignment horizontal="center" vertical="center"/>
    </xf>
    <xf numFmtId="164" fontId="2706" fillId="0" borderId="0" xfId="0" applyNumberFormat="1" applyFont="1" applyAlignment="1">
      <alignment horizontal="center" vertical="center"/>
    </xf>
    <xf numFmtId="164" fontId="2707" fillId="0" borderId="0" xfId="0" applyNumberFormat="1" applyFont="1" applyAlignment="1">
      <alignment horizontal="center" vertical="center" wrapText="1"/>
    </xf>
    <xf numFmtId="4" fontId="2708" fillId="0" borderId="0" xfId="0" applyNumberFormat="1" applyFont="1" applyAlignment="1">
      <alignment horizontal="center" vertical="center"/>
    </xf>
    <xf numFmtId="164" fontId="2709" fillId="0" borderId="0" xfId="0" applyNumberFormat="1" applyFont="1" applyAlignment="1">
      <alignment horizontal="center" vertical="center"/>
    </xf>
    <xf numFmtId="0" fontId="2710" fillId="0" borderId="0" xfId="0" applyFont="1" applyAlignment="1">
      <alignment horizontal="center" vertical="center" wrapText="1"/>
    </xf>
    <xf numFmtId="4" fontId="2711" fillId="0" borderId="0" xfId="0" applyNumberFormat="1" applyFont="1" applyAlignment="1">
      <alignment horizontal="center" vertical="center"/>
    </xf>
    <xf numFmtId="164" fontId="2712" fillId="0" borderId="0" xfId="0" applyNumberFormat="1" applyFont="1" applyAlignment="1">
      <alignment horizontal="center" vertical="center"/>
    </xf>
    <xf numFmtId="164" fontId="2713" fillId="0" borderId="0" xfId="0" applyNumberFormat="1" applyFont="1" applyAlignment="1">
      <alignment horizontal="center" vertical="center"/>
    </xf>
    <xf numFmtId="165" fontId="2714" fillId="0" borderId="0" xfId="0" applyNumberFormat="1" applyFont="1" applyAlignment="1">
      <alignment horizontal="center" vertical="center"/>
    </xf>
    <xf numFmtId="164" fontId="2715" fillId="0" borderId="0" xfId="0" applyNumberFormat="1" applyFont="1" applyAlignment="1">
      <alignment horizontal="center" vertical="center"/>
    </xf>
    <xf numFmtId="164" fontId="2716" fillId="0" borderId="0" xfId="0" applyNumberFormat="1" applyFont="1" applyAlignment="1">
      <alignment horizontal="center" vertical="center" wrapText="1"/>
    </xf>
    <xf numFmtId="4" fontId="2717" fillId="0" borderId="0" xfId="0" applyNumberFormat="1" applyFont="1" applyAlignment="1">
      <alignment horizontal="center" vertical="center"/>
    </xf>
    <xf numFmtId="164" fontId="2718" fillId="0" borderId="0" xfId="0" applyNumberFormat="1" applyFont="1" applyAlignment="1">
      <alignment horizontal="center" vertical="center"/>
    </xf>
    <xf numFmtId="0" fontId="2719" fillId="0" borderId="0" xfId="0" applyFont="1" applyAlignment="1">
      <alignment horizontal="center" vertical="center" wrapText="1"/>
    </xf>
    <xf numFmtId="4" fontId="2720" fillId="0" borderId="0" xfId="0" applyNumberFormat="1" applyFont="1" applyAlignment="1">
      <alignment horizontal="center" vertical="center"/>
    </xf>
    <xf numFmtId="164" fontId="2721" fillId="0" borderId="0" xfId="0" applyNumberFormat="1" applyFont="1" applyAlignment="1">
      <alignment horizontal="center" vertical="center"/>
    </xf>
    <xf numFmtId="164" fontId="2722" fillId="0" borderId="0" xfId="0" applyNumberFormat="1" applyFont="1" applyAlignment="1">
      <alignment horizontal="center" vertical="center"/>
    </xf>
    <xf numFmtId="165" fontId="2723" fillId="0" borderId="0" xfId="0" applyNumberFormat="1" applyFont="1" applyAlignment="1">
      <alignment horizontal="center" vertical="center"/>
    </xf>
    <xf numFmtId="164" fontId="2724" fillId="0" borderId="0" xfId="0" applyNumberFormat="1" applyFont="1" applyAlignment="1">
      <alignment horizontal="center" vertical="center"/>
    </xf>
    <xf numFmtId="164" fontId="2725" fillId="0" borderId="0" xfId="0" applyNumberFormat="1" applyFont="1" applyAlignment="1">
      <alignment horizontal="center" vertical="center" wrapText="1"/>
    </xf>
    <xf numFmtId="4" fontId="2726" fillId="0" borderId="0" xfId="0" applyNumberFormat="1" applyFont="1" applyAlignment="1">
      <alignment horizontal="center" vertical="center"/>
    </xf>
    <xf numFmtId="164" fontId="2727" fillId="0" borderId="0" xfId="0" applyNumberFormat="1" applyFont="1" applyAlignment="1">
      <alignment horizontal="center" vertical="center"/>
    </xf>
    <xf numFmtId="0" fontId="2728" fillId="0" borderId="0" xfId="0" applyFont="1" applyAlignment="1">
      <alignment horizontal="center" vertical="center" wrapText="1"/>
    </xf>
    <xf numFmtId="4" fontId="2729" fillId="0" borderId="0" xfId="0" applyNumberFormat="1" applyFont="1" applyAlignment="1">
      <alignment horizontal="center" vertical="center"/>
    </xf>
    <xf numFmtId="164" fontId="2730" fillId="0" borderId="0" xfId="0" applyNumberFormat="1" applyFont="1" applyAlignment="1">
      <alignment horizontal="center" vertical="center"/>
    </xf>
    <xf numFmtId="164" fontId="2731" fillId="0" borderId="0" xfId="0" applyNumberFormat="1" applyFont="1" applyAlignment="1">
      <alignment horizontal="center" vertical="center"/>
    </xf>
    <xf numFmtId="165" fontId="2732" fillId="0" borderId="0" xfId="0" applyNumberFormat="1" applyFont="1" applyAlignment="1">
      <alignment horizontal="center" vertical="center"/>
    </xf>
    <xf numFmtId="164" fontId="2733" fillId="0" borderId="0" xfId="0" applyNumberFormat="1" applyFont="1" applyAlignment="1">
      <alignment horizontal="center" vertical="center"/>
    </xf>
    <xf numFmtId="164" fontId="2734" fillId="0" borderId="0" xfId="0" applyNumberFormat="1" applyFont="1" applyAlignment="1">
      <alignment horizontal="center" vertical="center" wrapText="1"/>
    </xf>
    <xf numFmtId="4" fontId="2735" fillId="0" borderId="0" xfId="0" applyNumberFormat="1" applyFont="1" applyAlignment="1">
      <alignment horizontal="center" vertical="center"/>
    </xf>
    <xf numFmtId="164" fontId="2736" fillId="0" borderId="0" xfId="0" applyNumberFormat="1" applyFont="1" applyAlignment="1">
      <alignment horizontal="center" vertical="center"/>
    </xf>
    <xf numFmtId="0" fontId="2737" fillId="0" borderId="0" xfId="0" applyFont="1" applyAlignment="1">
      <alignment horizontal="center" vertical="center" wrapText="1"/>
    </xf>
    <xf numFmtId="4" fontId="2738" fillId="0" borderId="0" xfId="0" applyNumberFormat="1" applyFont="1" applyAlignment="1">
      <alignment horizontal="center" vertical="center"/>
    </xf>
    <xf numFmtId="164" fontId="2739" fillId="0" borderId="0" xfId="0" applyNumberFormat="1" applyFont="1" applyAlignment="1">
      <alignment horizontal="center" vertical="center"/>
    </xf>
    <xf numFmtId="164" fontId="2740" fillId="0" borderId="0" xfId="0" applyNumberFormat="1" applyFont="1" applyAlignment="1">
      <alignment horizontal="center" vertical="center"/>
    </xf>
    <xf numFmtId="165" fontId="2741" fillId="0" borderId="0" xfId="0" applyNumberFormat="1" applyFont="1" applyAlignment="1">
      <alignment horizontal="center" vertical="center"/>
    </xf>
    <xf numFmtId="164" fontId="2742" fillId="0" borderId="0" xfId="0" applyNumberFormat="1" applyFont="1" applyAlignment="1">
      <alignment horizontal="center" vertical="center"/>
    </xf>
    <xf numFmtId="164" fontId="2743" fillId="0" borderId="0" xfId="0" applyNumberFormat="1" applyFont="1" applyAlignment="1">
      <alignment horizontal="center" vertical="center" wrapText="1"/>
    </xf>
    <xf numFmtId="4" fontId="2744" fillId="0" borderId="0" xfId="0" applyNumberFormat="1" applyFont="1" applyAlignment="1">
      <alignment horizontal="center" vertical="center"/>
    </xf>
    <xf numFmtId="164" fontId="2745" fillId="0" borderId="0" xfId="0" applyNumberFormat="1" applyFont="1" applyAlignment="1">
      <alignment horizontal="center" vertical="center"/>
    </xf>
    <xf numFmtId="0" fontId="2746" fillId="0" borderId="0" xfId="0" applyFont="1" applyAlignment="1">
      <alignment horizontal="center" vertical="center" wrapText="1"/>
    </xf>
    <xf numFmtId="4" fontId="2747" fillId="0" borderId="0" xfId="0" applyNumberFormat="1" applyFont="1" applyAlignment="1">
      <alignment horizontal="center" vertical="center"/>
    </xf>
    <xf numFmtId="164" fontId="2748" fillId="0" borderId="0" xfId="0" applyNumberFormat="1" applyFont="1" applyAlignment="1">
      <alignment horizontal="center" vertical="center"/>
    </xf>
    <xf numFmtId="164" fontId="2749" fillId="0" borderId="0" xfId="0" applyNumberFormat="1" applyFont="1" applyAlignment="1">
      <alignment horizontal="center" vertical="center"/>
    </xf>
    <xf numFmtId="165" fontId="2750" fillId="0" borderId="0" xfId="0" applyNumberFormat="1" applyFont="1" applyAlignment="1">
      <alignment horizontal="center" vertical="center"/>
    </xf>
    <xf numFmtId="164" fontId="2751" fillId="0" borderId="0" xfId="0" applyNumberFormat="1" applyFont="1" applyAlignment="1">
      <alignment horizontal="center" vertical="center"/>
    </xf>
    <xf numFmtId="164" fontId="2752" fillId="0" borderId="0" xfId="0" applyNumberFormat="1" applyFont="1" applyAlignment="1">
      <alignment horizontal="center" vertical="center" wrapText="1"/>
    </xf>
    <xf numFmtId="4" fontId="2753" fillId="0" borderId="0" xfId="0" applyNumberFormat="1" applyFont="1" applyAlignment="1">
      <alignment horizontal="center" vertical="center"/>
    </xf>
    <xf numFmtId="164" fontId="2754" fillId="0" borderId="0" xfId="0" applyNumberFormat="1" applyFont="1" applyAlignment="1">
      <alignment horizontal="center" vertical="center"/>
    </xf>
    <xf numFmtId="0" fontId="2755" fillId="0" borderId="0" xfId="0" applyFont="1" applyAlignment="1">
      <alignment horizontal="center" vertical="center" wrapText="1"/>
    </xf>
    <xf numFmtId="4" fontId="2756" fillId="0" borderId="0" xfId="0" applyNumberFormat="1" applyFont="1" applyAlignment="1">
      <alignment horizontal="center" vertical="center"/>
    </xf>
    <xf numFmtId="164" fontId="2757" fillId="0" borderId="0" xfId="0" applyNumberFormat="1" applyFont="1" applyAlignment="1">
      <alignment horizontal="center" vertical="center"/>
    </xf>
    <xf numFmtId="164" fontId="2758" fillId="0" borderId="0" xfId="0" applyNumberFormat="1" applyFont="1" applyAlignment="1">
      <alignment horizontal="center" vertical="center"/>
    </xf>
    <xf numFmtId="165" fontId="2759" fillId="0" borderId="0" xfId="0" applyNumberFormat="1" applyFont="1" applyAlignment="1">
      <alignment horizontal="center" vertical="center"/>
    </xf>
    <xf numFmtId="164" fontId="2760" fillId="0" borderId="0" xfId="0" applyNumberFormat="1" applyFont="1" applyAlignment="1">
      <alignment horizontal="center" vertical="center"/>
    </xf>
    <xf numFmtId="164" fontId="2761" fillId="0" borderId="0" xfId="0" applyNumberFormat="1" applyFont="1" applyAlignment="1">
      <alignment horizontal="center" vertical="center" wrapText="1"/>
    </xf>
    <xf numFmtId="4" fontId="2762" fillId="0" borderId="0" xfId="0" applyNumberFormat="1" applyFont="1" applyAlignment="1">
      <alignment horizontal="center" vertical="center"/>
    </xf>
    <xf numFmtId="164" fontId="2763" fillId="0" borderId="0" xfId="0" applyNumberFormat="1" applyFont="1" applyAlignment="1">
      <alignment horizontal="center" vertical="center"/>
    </xf>
    <xf numFmtId="0" fontId="2764" fillId="0" borderId="0" xfId="0" applyFont="1" applyAlignment="1">
      <alignment horizontal="center" vertical="center" wrapText="1"/>
    </xf>
    <xf numFmtId="4" fontId="2765" fillId="0" borderId="0" xfId="0" applyNumberFormat="1" applyFont="1" applyAlignment="1">
      <alignment horizontal="center" vertical="center"/>
    </xf>
    <xf numFmtId="164" fontId="2766" fillId="0" borderId="0" xfId="0" applyNumberFormat="1" applyFont="1" applyAlignment="1">
      <alignment horizontal="center" vertical="center"/>
    </xf>
    <xf numFmtId="164" fontId="2767" fillId="0" borderId="0" xfId="0" applyNumberFormat="1" applyFont="1" applyAlignment="1">
      <alignment horizontal="center" vertical="center"/>
    </xf>
    <xf numFmtId="165" fontId="2768" fillId="0" borderId="0" xfId="0" applyNumberFormat="1" applyFont="1" applyAlignment="1">
      <alignment horizontal="center" vertical="center"/>
    </xf>
    <xf numFmtId="164" fontId="2769" fillId="0" borderId="0" xfId="0" applyNumberFormat="1" applyFont="1" applyAlignment="1">
      <alignment horizontal="center" vertical="center"/>
    </xf>
    <xf numFmtId="164" fontId="2770" fillId="0" borderId="0" xfId="0" applyNumberFormat="1" applyFont="1" applyAlignment="1">
      <alignment horizontal="center" vertical="center" wrapText="1"/>
    </xf>
    <xf numFmtId="4" fontId="2771" fillId="0" borderId="0" xfId="0" applyNumberFormat="1" applyFont="1" applyAlignment="1">
      <alignment horizontal="center" vertical="center"/>
    </xf>
    <xf numFmtId="164" fontId="2772" fillId="0" borderId="0" xfId="0" applyNumberFormat="1" applyFont="1" applyAlignment="1">
      <alignment horizontal="center" vertical="center"/>
    </xf>
    <xf numFmtId="0" fontId="2773" fillId="0" borderId="0" xfId="0" applyFont="1" applyAlignment="1">
      <alignment horizontal="center" vertical="center" wrapText="1"/>
    </xf>
    <xf numFmtId="4" fontId="2774" fillId="0" borderId="0" xfId="0" applyNumberFormat="1" applyFont="1" applyAlignment="1">
      <alignment horizontal="center" vertical="center"/>
    </xf>
    <xf numFmtId="164" fontId="2775" fillId="0" borderId="0" xfId="0" applyNumberFormat="1" applyFont="1" applyAlignment="1">
      <alignment horizontal="center" vertical="center"/>
    </xf>
    <xf numFmtId="164" fontId="2776" fillId="0" borderId="0" xfId="0" applyNumberFormat="1" applyFont="1" applyAlignment="1">
      <alignment horizontal="center" vertical="center"/>
    </xf>
    <xf numFmtId="165" fontId="2777" fillId="0" borderId="0" xfId="0" applyNumberFormat="1" applyFont="1" applyAlignment="1">
      <alignment horizontal="center" vertical="center"/>
    </xf>
    <xf numFmtId="164" fontId="2778" fillId="0" borderId="0" xfId="0" applyNumberFormat="1" applyFont="1" applyAlignment="1">
      <alignment horizontal="center" vertical="center"/>
    </xf>
    <xf numFmtId="164" fontId="2779" fillId="0" borderId="0" xfId="0" applyNumberFormat="1" applyFont="1" applyAlignment="1">
      <alignment horizontal="center" vertical="center" wrapText="1"/>
    </xf>
    <xf numFmtId="4" fontId="2780" fillId="0" borderId="0" xfId="0" applyNumberFormat="1" applyFont="1" applyAlignment="1">
      <alignment horizontal="center" vertical="center"/>
    </xf>
    <xf numFmtId="164" fontId="2781" fillId="0" borderId="0" xfId="0" applyNumberFormat="1" applyFont="1" applyAlignment="1">
      <alignment horizontal="center" vertical="center"/>
    </xf>
    <xf numFmtId="0" fontId="2782" fillId="0" borderId="0" xfId="0" applyFont="1" applyAlignment="1">
      <alignment horizontal="center" vertical="center" wrapText="1"/>
    </xf>
    <xf numFmtId="4" fontId="2783" fillId="0" borderId="0" xfId="0" applyNumberFormat="1" applyFont="1" applyAlignment="1">
      <alignment horizontal="center" vertical="center"/>
    </xf>
    <xf numFmtId="164" fontId="2784" fillId="0" borderId="0" xfId="0" applyNumberFormat="1" applyFont="1" applyAlignment="1">
      <alignment horizontal="center" vertical="center"/>
    </xf>
    <xf numFmtId="164" fontId="2785" fillId="0" borderId="0" xfId="0" applyNumberFormat="1" applyFont="1" applyAlignment="1">
      <alignment horizontal="center" vertical="center"/>
    </xf>
    <xf numFmtId="165" fontId="2786" fillId="0" borderId="0" xfId="0" applyNumberFormat="1" applyFont="1" applyAlignment="1">
      <alignment horizontal="center" vertical="center"/>
    </xf>
    <xf numFmtId="164" fontId="2787" fillId="0" borderId="0" xfId="0" applyNumberFormat="1" applyFont="1" applyAlignment="1">
      <alignment horizontal="center" vertical="center"/>
    </xf>
    <xf numFmtId="164" fontId="2788" fillId="0" borderId="0" xfId="0" applyNumberFormat="1" applyFont="1" applyAlignment="1">
      <alignment horizontal="center" vertical="center" wrapText="1"/>
    </xf>
    <xf numFmtId="4" fontId="2789" fillId="0" borderId="0" xfId="0" applyNumberFormat="1" applyFont="1" applyAlignment="1">
      <alignment horizontal="center" vertical="center"/>
    </xf>
    <xf numFmtId="164" fontId="2790" fillId="0" borderId="0" xfId="0" applyNumberFormat="1" applyFont="1" applyAlignment="1">
      <alignment horizontal="center" vertical="center"/>
    </xf>
    <xf numFmtId="0" fontId="2791" fillId="0" borderId="0" xfId="0" applyFont="1" applyAlignment="1">
      <alignment horizontal="center" vertical="center" wrapText="1"/>
    </xf>
    <xf numFmtId="4" fontId="2792" fillId="0" borderId="0" xfId="0" applyNumberFormat="1" applyFont="1" applyAlignment="1">
      <alignment horizontal="center" vertical="center"/>
    </xf>
    <xf numFmtId="164" fontId="2793" fillId="0" borderId="0" xfId="0" applyNumberFormat="1" applyFont="1" applyAlignment="1">
      <alignment horizontal="center" vertical="center"/>
    </xf>
    <xf numFmtId="164" fontId="2794" fillId="0" borderId="0" xfId="0" applyNumberFormat="1" applyFont="1" applyAlignment="1">
      <alignment horizontal="center" vertical="center"/>
    </xf>
    <xf numFmtId="165" fontId="2795" fillId="0" borderId="0" xfId="0" applyNumberFormat="1" applyFont="1" applyAlignment="1">
      <alignment horizontal="center" vertical="center"/>
    </xf>
    <xf numFmtId="164" fontId="2796" fillId="0" borderId="0" xfId="0" applyNumberFormat="1" applyFont="1" applyAlignment="1">
      <alignment horizontal="center" vertical="center"/>
    </xf>
    <xf numFmtId="164" fontId="2797" fillId="0" borderId="0" xfId="0" applyNumberFormat="1" applyFont="1" applyAlignment="1">
      <alignment horizontal="center" vertical="center" wrapText="1"/>
    </xf>
    <xf numFmtId="4" fontId="2798" fillId="0" borderId="0" xfId="0" applyNumberFormat="1" applyFont="1" applyAlignment="1">
      <alignment horizontal="center" vertical="center"/>
    </xf>
    <xf numFmtId="164" fontId="2799" fillId="0" borderId="0" xfId="0" applyNumberFormat="1" applyFont="1" applyAlignment="1">
      <alignment horizontal="center" vertical="center"/>
    </xf>
    <xf numFmtId="0" fontId="2800" fillId="0" borderId="0" xfId="0" applyFont="1" applyAlignment="1">
      <alignment horizontal="center" vertical="center" wrapText="1"/>
    </xf>
    <xf numFmtId="4" fontId="2801" fillId="0" borderId="0" xfId="0" applyNumberFormat="1" applyFont="1" applyAlignment="1">
      <alignment horizontal="center" vertical="center"/>
    </xf>
    <xf numFmtId="164" fontId="2802" fillId="0" borderId="0" xfId="0" applyNumberFormat="1" applyFont="1" applyAlignment="1">
      <alignment horizontal="center" vertical="center"/>
    </xf>
    <xf numFmtId="164" fontId="2803" fillId="0" borderId="0" xfId="0" applyNumberFormat="1" applyFont="1" applyAlignment="1">
      <alignment horizontal="center" vertical="center"/>
    </xf>
    <xf numFmtId="165" fontId="2804" fillId="0" borderId="0" xfId="0" applyNumberFormat="1" applyFont="1" applyAlignment="1">
      <alignment horizontal="center" vertical="center"/>
    </xf>
    <xf numFmtId="164" fontId="2805" fillId="0" borderId="0" xfId="0" applyNumberFormat="1" applyFont="1" applyAlignment="1">
      <alignment horizontal="center" vertical="center"/>
    </xf>
    <xf numFmtId="164" fontId="2806" fillId="0" borderId="0" xfId="0" applyNumberFormat="1" applyFont="1" applyAlignment="1">
      <alignment horizontal="center" vertical="center" wrapText="1"/>
    </xf>
    <xf numFmtId="4" fontId="2807" fillId="0" borderId="0" xfId="0" applyNumberFormat="1" applyFont="1" applyAlignment="1">
      <alignment horizontal="center" vertical="center"/>
    </xf>
    <xf numFmtId="164" fontId="2808" fillId="0" borderId="0" xfId="0" applyNumberFormat="1" applyFont="1" applyAlignment="1">
      <alignment horizontal="center" vertical="center"/>
    </xf>
    <xf numFmtId="0" fontId="2809" fillId="0" borderId="0" xfId="0" applyFont="1" applyAlignment="1">
      <alignment horizontal="center" vertical="center" wrapText="1"/>
    </xf>
    <xf numFmtId="4" fontId="2810" fillId="0" borderId="0" xfId="0" applyNumberFormat="1" applyFont="1" applyAlignment="1">
      <alignment horizontal="center" vertical="center"/>
    </xf>
    <xf numFmtId="164" fontId="2811" fillId="0" borderId="0" xfId="0" applyNumberFormat="1" applyFont="1" applyAlignment="1">
      <alignment horizontal="center" vertical="center"/>
    </xf>
    <xf numFmtId="164" fontId="2812" fillId="0" borderId="0" xfId="0" applyNumberFormat="1" applyFont="1" applyAlignment="1">
      <alignment horizontal="center" vertical="center"/>
    </xf>
    <xf numFmtId="165" fontId="2813" fillId="0" borderId="0" xfId="0" applyNumberFormat="1" applyFont="1" applyAlignment="1">
      <alignment horizontal="center" vertical="center"/>
    </xf>
    <xf numFmtId="164" fontId="2814" fillId="0" borderId="0" xfId="0" applyNumberFormat="1" applyFont="1" applyAlignment="1">
      <alignment horizontal="center" vertical="center"/>
    </xf>
    <xf numFmtId="164" fontId="2815" fillId="0" borderId="0" xfId="0" applyNumberFormat="1" applyFont="1" applyAlignment="1">
      <alignment horizontal="center" vertical="center" wrapText="1"/>
    </xf>
    <xf numFmtId="4" fontId="2816" fillId="0" borderId="0" xfId="0" applyNumberFormat="1" applyFont="1" applyAlignment="1">
      <alignment horizontal="center" vertical="center"/>
    </xf>
    <xf numFmtId="164" fontId="2817" fillId="0" borderId="0" xfId="0" applyNumberFormat="1" applyFont="1" applyAlignment="1">
      <alignment horizontal="center" vertical="center"/>
    </xf>
    <xf numFmtId="0" fontId="2818" fillId="0" borderId="0" xfId="0" applyFont="1" applyAlignment="1">
      <alignment horizontal="center" vertical="center" wrapText="1"/>
    </xf>
    <xf numFmtId="4" fontId="2819" fillId="0" borderId="0" xfId="0" applyNumberFormat="1" applyFont="1" applyAlignment="1">
      <alignment horizontal="center" vertical="center"/>
    </xf>
    <xf numFmtId="164" fontId="2820" fillId="0" borderId="0" xfId="0" applyNumberFormat="1" applyFont="1" applyAlignment="1">
      <alignment horizontal="center" vertical="center"/>
    </xf>
    <xf numFmtId="164" fontId="2821" fillId="0" borderId="0" xfId="0" applyNumberFormat="1" applyFont="1" applyAlignment="1">
      <alignment horizontal="center" vertical="center"/>
    </xf>
    <xf numFmtId="165" fontId="2822" fillId="0" borderId="0" xfId="0" applyNumberFormat="1" applyFont="1" applyAlignment="1">
      <alignment horizontal="center" vertical="center"/>
    </xf>
    <xf numFmtId="164" fontId="2823" fillId="0" borderId="0" xfId="0" applyNumberFormat="1" applyFont="1" applyAlignment="1">
      <alignment horizontal="center" vertical="center"/>
    </xf>
    <xf numFmtId="164" fontId="2824" fillId="0" borderId="0" xfId="0" applyNumberFormat="1" applyFont="1" applyAlignment="1">
      <alignment horizontal="center" vertical="center" wrapText="1"/>
    </xf>
    <xf numFmtId="4" fontId="2825" fillId="0" borderId="0" xfId="0" applyNumberFormat="1" applyFont="1" applyAlignment="1">
      <alignment horizontal="center" vertical="center"/>
    </xf>
    <xf numFmtId="164" fontId="2826" fillId="0" borderId="0" xfId="0" applyNumberFormat="1" applyFont="1" applyAlignment="1">
      <alignment horizontal="center" vertical="center"/>
    </xf>
    <xf numFmtId="0" fontId="2827" fillId="0" borderId="0" xfId="0" applyFont="1" applyAlignment="1">
      <alignment horizontal="center" vertical="center" wrapText="1"/>
    </xf>
    <xf numFmtId="4" fontId="2828" fillId="0" borderId="0" xfId="0" applyNumberFormat="1" applyFont="1" applyAlignment="1">
      <alignment horizontal="center" vertical="center"/>
    </xf>
    <xf numFmtId="164" fontId="2829" fillId="0" borderId="0" xfId="0" applyNumberFormat="1" applyFont="1" applyAlignment="1">
      <alignment horizontal="center" vertical="center"/>
    </xf>
    <xf numFmtId="164" fontId="2830" fillId="0" borderId="0" xfId="0" applyNumberFormat="1" applyFont="1" applyAlignment="1">
      <alignment horizontal="center" vertical="center"/>
    </xf>
    <xf numFmtId="165" fontId="2831" fillId="0" borderId="0" xfId="0" applyNumberFormat="1" applyFont="1" applyAlignment="1">
      <alignment horizontal="center" vertical="center"/>
    </xf>
    <xf numFmtId="164" fontId="2832" fillId="0" borderId="0" xfId="0" applyNumberFormat="1" applyFont="1" applyAlignment="1">
      <alignment horizontal="center" vertical="center"/>
    </xf>
    <xf numFmtId="164" fontId="2833" fillId="0" borderId="0" xfId="0" applyNumberFormat="1" applyFont="1" applyAlignment="1">
      <alignment horizontal="center" vertical="center" wrapText="1"/>
    </xf>
    <xf numFmtId="4" fontId="2834" fillId="0" borderId="0" xfId="0" applyNumberFormat="1" applyFont="1" applyAlignment="1">
      <alignment horizontal="center" vertical="center"/>
    </xf>
    <xf numFmtId="164" fontId="2835" fillId="0" borderId="0" xfId="0" applyNumberFormat="1" applyFont="1" applyAlignment="1">
      <alignment horizontal="center" vertical="center"/>
    </xf>
    <xf numFmtId="0" fontId="2836" fillId="0" borderId="0" xfId="0" applyFont="1" applyAlignment="1">
      <alignment horizontal="center" vertical="center" wrapText="1"/>
    </xf>
    <xf numFmtId="4" fontId="2837" fillId="0" borderId="0" xfId="0" applyNumberFormat="1" applyFont="1" applyAlignment="1">
      <alignment horizontal="center" vertical="center"/>
    </xf>
    <xf numFmtId="164" fontId="2838" fillId="0" borderId="0" xfId="0" applyNumberFormat="1" applyFont="1" applyAlignment="1">
      <alignment horizontal="center" vertical="center"/>
    </xf>
    <xf numFmtId="164" fontId="2839" fillId="0" borderId="0" xfId="0" applyNumberFormat="1" applyFont="1" applyAlignment="1">
      <alignment horizontal="center" vertical="center"/>
    </xf>
    <xf numFmtId="165" fontId="2840" fillId="0" borderId="0" xfId="0" applyNumberFormat="1" applyFont="1" applyAlignment="1">
      <alignment horizontal="center" vertical="center"/>
    </xf>
    <xf numFmtId="164" fontId="2841" fillId="0" borderId="0" xfId="0" applyNumberFormat="1" applyFont="1" applyAlignment="1">
      <alignment horizontal="center" vertical="center"/>
    </xf>
    <xf numFmtId="164" fontId="2842" fillId="0" borderId="0" xfId="0" applyNumberFormat="1" applyFont="1" applyAlignment="1">
      <alignment horizontal="center" vertical="center" wrapText="1"/>
    </xf>
    <xf numFmtId="4" fontId="2843" fillId="0" borderId="0" xfId="0" applyNumberFormat="1" applyFont="1" applyAlignment="1">
      <alignment horizontal="center" vertical="center"/>
    </xf>
    <xf numFmtId="164" fontId="2844" fillId="0" borderId="0" xfId="0" applyNumberFormat="1" applyFont="1" applyAlignment="1">
      <alignment horizontal="center" vertical="center"/>
    </xf>
    <xf numFmtId="0" fontId="2845" fillId="0" borderId="0" xfId="0" applyFont="1" applyAlignment="1">
      <alignment horizontal="center" vertical="center" wrapText="1"/>
    </xf>
    <xf numFmtId="4" fontId="2846" fillId="0" borderId="0" xfId="0" applyNumberFormat="1" applyFont="1" applyAlignment="1">
      <alignment horizontal="center" vertical="center"/>
    </xf>
    <xf numFmtId="164" fontId="2847" fillId="0" borderId="0" xfId="0" applyNumberFormat="1" applyFont="1" applyAlignment="1">
      <alignment horizontal="center" vertical="center"/>
    </xf>
    <xf numFmtId="164" fontId="2848" fillId="0" borderId="0" xfId="0" applyNumberFormat="1" applyFont="1" applyAlignment="1">
      <alignment horizontal="center" vertical="center"/>
    </xf>
    <xf numFmtId="165" fontId="2849" fillId="0" borderId="0" xfId="0" applyNumberFormat="1" applyFont="1" applyAlignment="1">
      <alignment horizontal="center" vertical="center"/>
    </xf>
    <xf numFmtId="164" fontId="2850" fillId="0" borderId="0" xfId="0" applyNumberFormat="1" applyFont="1" applyAlignment="1">
      <alignment horizontal="center" vertical="center"/>
    </xf>
    <xf numFmtId="164" fontId="2851" fillId="0" borderId="0" xfId="0" applyNumberFormat="1" applyFont="1" applyAlignment="1">
      <alignment horizontal="center" vertical="center" wrapText="1"/>
    </xf>
    <xf numFmtId="4" fontId="2852" fillId="0" borderId="0" xfId="0" applyNumberFormat="1" applyFont="1" applyAlignment="1">
      <alignment horizontal="center" vertical="center"/>
    </xf>
    <xf numFmtId="164" fontId="2853" fillId="0" borderId="0" xfId="0" applyNumberFormat="1" applyFont="1" applyAlignment="1">
      <alignment horizontal="center" vertical="center"/>
    </xf>
    <xf numFmtId="0" fontId="2854" fillId="0" borderId="0" xfId="0" applyFont="1" applyAlignment="1">
      <alignment horizontal="center" vertical="center" wrapText="1"/>
    </xf>
    <xf numFmtId="4" fontId="2855" fillId="0" borderId="0" xfId="0" applyNumberFormat="1" applyFont="1" applyAlignment="1">
      <alignment horizontal="center" vertical="center"/>
    </xf>
    <xf numFmtId="164" fontId="2856" fillId="0" borderId="0" xfId="0" applyNumberFormat="1" applyFont="1" applyAlignment="1">
      <alignment horizontal="center" vertical="center"/>
    </xf>
    <xf numFmtId="164" fontId="2857" fillId="0" borderId="0" xfId="0" applyNumberFormat="1" applyFont="1" applyAlignment="1">
      <alignment horizontal="center" vertical="center"/>
    </xf>
    <xf numFmtId="165" fontId="2858" fillId="0" borderId="0" xfId="0" applyNumberFormat="1" applyFont="1" applyAlignment="1">
      <alignment horizontal="center" vertical="center"/>
    </xf>
    <xf numFmtId="164" fontId="2859" fillId="0" borderId="0" xfId="0" applyNumberFormat="1" applyFont="1" applyAlignment="1">
      <alignment horizontal="center" vertical="center"/>
    </xf>
    <xf numFmtId="164" fontId="2860" fillId="0" borderId="0" xfId="0" applyNumberFormat="1" applyFont="1" applyAlignment="1">
      <alignment horizontal="center" vertical="center" wrapText="1"/>
    </xf>
    <xf numFmtId="4" fontId="2861" fillId="0" borderId="0" xfId="0" applyNumberFormat="1" applyFont="1" applyAlignment="1">
      <alignment horizontal="center" vertical="center"/>
    </xf>
    <xf numFmtId="164" fontId="2862" fillId="0" borderId="0" xfId="0" applyNumberFormat="1" applyFont="1" applyAlignment="1">
      <alignment horizontal="center" vertical="center"/>
    </xf>
    <xf numFmtId="0" fontId="2863" fillId="0" borderId="0" xfId="0" applyFont="1" applyAlignment="1">
      <alignment horizontal="center" vertical="center" wrapText="1"/>
    </xf>
    <xf numFmtId="4" fontId="2864" fillId="0" borderId="0" xfId="0" applyNumberFormat="1" applyFont="1" applyAlignment="1">
      <alignment horizontal="center" vertical="center"/>
    </xf>
    <xf numFmtId="164" fontId="2865" fillId="0" borderId="0" xfId="0" applyNumberFormat="1" applyFont="1" applyAlignment="1">
      <alignment horizontal="center" vertical="center"/>
    </xf>
    <xf numFmtId="164" fontId="2866" fillId="0" borderId="0" xfId="0" applyNumberFormat="1" applyFont="1" applyAlignment="1">
      <alignment horizontal="center" vertical="center"/>
    </xf>
    <xf numFmtId="165" fontId="2867" fillId="0" borderId="0" xfId="0" applyNumberFormat="1" applyFont="1" applyAlignment="1">
      <alignment horizontal="center" vertical="center"/>
    </xf>
    <xf numFmtId="164" fontId="2868" fillId="0" borderId="0" xfId="0" applyNumberFormat="1" applyFont="1" applyAlignment="1">
      <alignment horizontal="center" vertical="center"/>
    </xf>
    <xf numFmtId="164" fontId="2869" fillId="0" borderId="0" xfId="0" applyNumberFormat="1" applyFont="1" applyAlignment="1">
      <alignment horizontal="center" vertical="center" wrapText="1"/>
    </xf>
    <xf numFmtId="4" fontId="2870" fillId="0" borderId="0" xfId="0" applyNumberFormat="1" applyFont="1" applyAlignment="1">
      <alignment horizontal="center" vertical="center"/>
    </xf>
    <xf numFmtId="164" fontId="2871" fillId="0" borderId="0" xfId="0" applyNumberFormat="1" applyFont="1" applyAlignment="1">
      <alignment horizontal="center" vertical="center"/>
    </xf>
    <xf numFmtId="0" fontId="2872" fillId="0" borderId="0" xfId="0" applyFont="1" applyAlignment="1">
      <alignment horizontal="center" vertical="center" wrapText="1"/>
    </xf>
    <xf numFmtId="4" fontId="2873" fillId="0" borderId="0" xfId="0" applyNumberFormat="1" applyFont="1" applyAlignment="1">
      <alignment horizontal="center" vertical="center"/>
    </xf>
    <xf numFmtId="164" fontId="2874" fillId="0" borderId="0" xfId="0" applyNumberFormat="1" applyFont="1" applyAlignment="1">
      <alignment horizontal="center" vertical="center"/>
    </xf>
    <xf numFmtId="164" fontId="2875" fillId="0" borderId="0" xfId="0" applyNumberFormat="1" applyFont="1" applyAlignment="1">
      <alignment horizontal="center" vertical="center"/>
    </xf>
    <xf numFmtId="165" fontId="2876" fillId="0" borderId="0" xfId="0" applyNumberFormat="1" applyFont="1" applyAlignment="1">
      <alignment horizontal="center" vertical="center"/>
    </xf>
    <xf numFmtId="164" fontId="2877" fillId="0" borderId="0" xfId="0" applyNumberFormat="1" applyFont="1" applyAlignment="1">
      <alignment horizontal="center" vertical="center"/>
    </xf>
    <xf numFmtId="164" fontId="2878" fillId="0" borderId="0" xfId="0" applyNumberFormat="1" applyFont="1" applyAlignment="1">
      <alignment horizontal="center" vertical="center" wrapText="1"/>
    </xf>
    <xf numFmtId="4" fontId="2879" fillId="0" borderId="0" xfId="0" applyNumberFormat="1" applyFont="1" applyAlignment="1">
      <alignment horizontal="center" vertical="center"/>
    </xf>
    <xf numFmtId="164" fontId="2880" fillId="0" borderId="0" xfId="0" applyNumberFormat="1" applyFont="1" applyAlignment="1">
      <alignment horizontal="center" vertical="center"/>
    </xf>
    <xf numFmtId="0" fontId="2881" fillId="0" borderId="0" xfId="0" applyFont="1" applyAlignment="1">
      <alignment horizontal="center" vertical="center" wrapText="1"/>
    </xf>
    <xf numFmtId="4" fontId="2882" fillId="0" borderId="0" xfId="0" applyNumberFormat="1" applyFont="1" applyAlignment="1">
      <alignment horizontal="center" vertical="center"/>
    </xf>
    <xf numFmtId="164" fontId="2883" fillId="0" borderId="0" xfId="0" applyNumberFormat="1" applyFont="1" applyAlignment="1">
      <alignment horizontal="center" vertical="center"/>
    </xf>
    <xf numFmtId="164" fontId="2884" fillId="0" borderId="0" xfId="0" applyNumberFormat="1" applyFont="1" applyAlignment="1">
      <alignment horizontal="center" vertical="center"/>
    </xf>
    <xf numFmtId="165" fontId="2885" fillId="0" borderId="0" xfId="0" applyNumberFormat="1" applyFont="1" applyAlignment="1">
      <alignment horizontal="center" vertical="center"/>
    </xf>
    <xf numFmtId="164" fontId="2886" fillId="0" borderId="0" xfId="0" applyNumberFormat="1" applyFont="1" applyAlignment="1">
      <alignment horizontal="center" vertical="center"/>
    </xf>
    <xf numFmtId="164" fontId="2887" fillId="0" borderId="0" xfId="0" applyNumberFormat="1" applyFont="1" applyAlignment="1">
      <alignment horizontal="center" vertical="center" wrapText="1"/>
    </xf>
    <xf numFmtId="4" fontId="2888" fillId="0" borderId="0" xfId="0" applyNumberFormat="1" applyFont="1" applyAlignment="1">
      <alignment horizontal="center" vertical="center"/>
    </xf>
    <xf numFmtId="164" fontId="2889" fillId="0" borderId="0" xfId="0" applyNumberFormat="1" applyFont="1" applyAlignment="1">
      <alignment horizontal="center" vertical="center"/>
    </xf>
    <xf numFmtId="0" fontId="2890" fillId="0" borderId="0" xfId="0" applyFont="1" applyAlignment="1">
      <alignment horizontal="center" vertical="center" wrapText="1"/>
    </xf>
    <xf numFmtId="4" fontId="2891" fillId="0" borderId="0" xfId="0" applyNumberFormat="1" applyFont="1" applyAlignment="1">
      <alignment horizontal="center" vertical="center"/>
    </xf>
    <xf numFmtId="164" fontId="2892" fillId="0" borderId="0" xfId="0" applyNumberFormat="1" applyFont="1" applyAlignment="1">
      <alignment horizontal="center" vertical="center"/>
    </xf>
    <xf numFmtId="164" fontId="2893" fillId="0" borderId="0" xfId="0" applyNumberFormat="1" applyFont="1" applyAlignment="1">
      <alignment horizontal="center" vertical="center"/>
    </xf>
    <xf numFmtId="165" fontId="2894" fillId="0" borderId="0" xfId="0" applyNumberFormat="1" applyFont="1" applyAlignment="1">
      <alignment horizontal="center" vertical="center"/>
    </xf>
    <xf numFmtId="164" fontId="2895" fillId="0" borderId="0" xfId="0" applyNumberFormat="1" applyFont="1" applyAlignment="1">
      <alignment horizontal="center" vertical="center"/>
    </xf>
    <xf numFmtId="164" fontId="2896" fillId="0" borderId="0" xfId="0" applyNumberFormat="1" applyFont="1" applyAlignment="1">
      <alignment horizontal="center" vertical="center" wrapText="1"/>
    </xf>
    <xf numFmtId="4" fontId="2897" fillId="0" borderId="0" xfId="0" applyNumberFormat="1" applyFont="1" applyAlignment="1">
      <alignment horizontal="center" vertical="center"/>
    </xf>
    <xf numFmtId="164" fontId="2898" fillId="0" borderId="0" xfId="0" applyNumberFormat="1" applyFont="1" applyAlignment="1">
      <alignment horizontal="center" vertical="center"/>
    </xf>
    <xf numFmtId="0" fontId="2899" fillId="3" borderId="1" xfId="0" applyFont="1" applyFill="1" applyBorder="1" applyAlignment="1">
      <alignment horizontal="center" vertical="center" wrapText="1"/>
    </xf>
    <xf numFmtId="164" fontId="2899" fillId="3" borderId="1" xfId="0" applyNumberFormat="1" applyFont="1" applyFill="1" applyBorder="1" applyAlignment="1">
      <alignment horizontal="center" vertical="center" wrapText="1"/>
    </xf>
    <xf numFmtId="0" fontId="2900" fillId="0" borderId="0" xfId="0" applyFont="1" applyAlignment="1">
      <alignment horizontal="center" vertical="center" wrapText="1"/>
    </xf>
    <xf numFmtId="4" fontId="2901" fillId="0" borderId="0" xfId="0" applyNumberFormat="1" applyFont="1" applyAlignment="1">
      <alignment horizontal="center" vertical="center"/>
    </xf>
    <xf numFmtId="164" fontId="2902" fillId="0" borderId="0" xfId="0" applyNumberFormat="1" applyFont="1" applyAlignment="1">
      <alignment horizontal="center" vertical="center"/>
    </xf>
    <xf numFmtId="164" fontId="2903" fillId="0" borderId="0" xfId="0" applyNumberFormat="1" applyFont="1" applyAlignment="1">
      <alignment horizontal="center" vertical="center"/>
    </xf>
    <xf numFmtId="165" fontId="2904" fillId="0" borderId="0" xfId="0" applyNumberFormat="1" applyFont="1" applyAlignment="1">
      <alignment horizontal="center" vertical="center"/>
    </xf>
    <xf numFmtId="164" fontId="2905" fillId="0" borderId="0" xfId="0" applyNumberFormat="1" applyFont="1" applyAlignment="1">
      <alignment horizontal="center" vertical="center"/>
    </xf>
    <xf numFmtId="164" fontId="2906" fillId="0" borderId="0" xfId="0" applyNumberFormat="1" applyFont="1" applyAlignment="1">
      <alignment horizontal="center" vertical="center" wrapText="1"/>
    </xf>
    <xf numFmtId="4" fontId="2907" fillId="0" borderId="0" xfId="0" applyNumberFormat="1" applyFont="1" applyAlignment="1">
      <alignment horizontal="center" vertical="center"/>
    </xf>
    <xf numFmtId="164" fontId="2908" fillId="0" borderId="0" xfId="0" applyNumberFormat="1" applyFont="1" applyAlignment="1">
      <alignment horizontal="center" vertical="center"/>
    </xf>
    <xf numFmtId="0" fontId="2909" fillId="0" borderId="0" xfId="0" applyFont="1" applyAlignment="1">
      <alignment horizontal="center" vertical="center" wrapText="1"/>
    </xf>
    <xf numFmtId="4" fontId="2910" fillId="0" borderId="0" xfId="0" applyNumberFormat="1" applyFont="1" applyAlignment="1">
      <alignment horizontal="center" vertical="center"/>
    </xf>
    <xf numFmtId="164" fontId="2911" fillId="0" borderId="0" xfId="0" applyNumberFormat="1" applyFont="1" applyAlignment="1">
      <alignment horizontal="center" vertical="center"/>
    </xf>
    <xf numFmtId="164" fontId="2912" fillId="0" borderId="0" xfId="0" applyNumberFormat="1" applyFont="1" applyAlignment="1">
      <alignment horizontal="center" vertical="center"/>
    </xf>
    <xf numFmtId="165" fontId="2913" fillId="0" borderId="0" xfId="0" applyNumberFormat="1" applyFont="1" applyAlignment="1">
      <alignment horizontal="center" vertical="center"/>
    </xf>
    <xf numFmtId="164" fontId="2914" fillId="0" borderId="0" xfId="0" applyNumberFormat="1" applyFont="1" applyAlignment="1">
      <alignment horizontal="center" vertical="center"/>
    </xf>
    <xf numFmtId="164" fontId="2915" fillId="0" borderId="0" xfId="0" applyNumberFormat="1" applyFont="1" applyAlignment="1">
      <alignment horizontal="center" vertical="center" wrapText="1"/>
    </xf>
    <xf numFmtId="4" fontId="2916" fillId="0" borderId="0" xfId="0" applyNumberFormat="1" applyFont="1" applyAlignment="1">
      <alignment horizontal="center" vertical="center"/>
    </xf>
    <xf numFmtId="164" fontId="2917" fillId="0" borderId="0" xfId="0" applyNumberFormat="1" applyFont="1" applyAlignment="1">
      <alignment horizontal="center" vertical="center"/>
    </xf>
    <xf numFmtId="0" fontId="2918" fillId="0" borderId="0" xfId="0" applyFont="1" applyAlignment="1">
      <alignment horizontal="center" vertical="center" wrapText="1"/>
    </xf>
    <xf numFmtId="4" fontId="2919" fillId="0" borderId="0" xfId="0" applyNumberFormat="1" applyFont="1" applyAlignment="1">
      <alignment horizontal="center" vertical="center"/>
    </xf>
    <xf numFmtId="164" fontId="2920" fillId="0" borderId="0" xfId="0" applyNumberFormat="1" applyFont="1" applyAlignment="1">
      <alignment horizontal="center" vertical="center"/>
    </xf>
    <xf numFmtId="164" fontId="2921" fillId="0" borderId="0" xfId="0" applyNumberFormat="1" applyFont="1" applyAlignment="1">
      <alignment horizontal="center" vertical="center"/>
    </xf>
    <xf numFmtId="165" fontId="2922" fillId="0" borderId="0" xfId="0" applyNumberFormat="1" applyFont="1" applyAlignment="1">
      <alignment horizontal="center" vertical="center"/>
    </xf>
    <xf numFmtId="164" fontId="2923" fillId="0" borderId="0" xfId="0" applyNumberFormat="1" applyFont="1" applyAlignment="1">
      <alignment horizontal="center" vertical="center"/>
    </xf>
    <xf numFmtId="164" fontId="2924" fillId="0" borderId="0" xfId="0" applyNumberFormat="1" applyFont="1" applyAlignment="1">
      <alignment horizontal="center" vertical="center" wrapText="1"/>
    </xf>
    <xf numFmtId="4" fontId="2925" fillId="0" borderId="0" xfId="0" applyNumberFormat="1" applyFont="1" applyAlignment="1">
      <alignment horizontal="center" vertical="center"/>
    </xf>
    <xf numFmtId="164" fontId="2926" fillId="0" borderId="0" xfId="0" applyNumberFormat="1" applyFont="1" applyAlignment="1">
      <alignment horizontal="center" vertical="center"/>
    </xf>
    <xf numFmtId="0" fontId="2927" fillId="0" borderId="0" xfId="0" applyFont="1" applyAlignment="1">
      <alignment horizontal="center" vertical="center" wrapText="1"/>
    </xf>
    <xf numFmtId="4" fontId="2928" fillId="0" borderId="0" xfId="0" applyNumberFormat="1" applyFont="1" applyAlignment="1">
      <alignment horizontal="center" vertical="center"/>
    </xf>
    <xf numFmtId="164" fontId="2929" fillId="0" borderId="0" xfId="0" applyNumberFormat="1" applyFont="1" applyAlignment="1">
      <alignment horizontal="center" vertical="center"/>
    </xf>
    <xf numFmtId="164" fontId="2930" fillId="0" borderId="0" xfId="0" applyNumberFormat="1" applyFont="1" applyAlignment="1">
      <alignment horizontal="center" vertical="center"/>
    </xf>
    <xf numFmtId="165" fontId="2931" fillId="0" borderId="0" xfId="0" applyNumberFormat="1" applyFont="1" applyAlignment="1">
      <alignment horizontal="center" vertical="center"/>
    </xf>
    <xf numFmtId="164" fontId="2932" fillId="0" borderId="0" xfId="0" applyNumberFormat="1" applyFont="1" applyAlignment="1">
      <alignment horizontal="center" vertical="center"/>
    </xf>
    <xf numFmtId="164" fontId="2933" fillId="0" borderId="0" xfId="0" applyNumberFormat="1" applyFont="1" applyAlignment="1">
      <alignment horizontal="center" vertical="center" wrapText="1"/>
    </xf>
    <xf numFmtId="4" fontId="2934" fillId="0" borderId="0" xfId="0" applyNumberFormat="1" applyFont="1" applyAlignment="1">
      <alignment horizontal="center" vertical="center"/>
    </xf>
    <xf numFmtId="164" fontId="2935" fillId="0" borderId="0" xfId="0" applyNumberFormat="1" applyFont="1" applyAlignment="1">
      <alignment horizontal="center" vertical="center"/>
    </xf>
    <xf numFmtId="0" fontId="2936" fillId="0" borderId="0" xfId="0" applyFont="1" applyAlignment="1">
      <alignment horizontal="center" vertical="center" wrapText="1"/>
    </xf>
    <xf numFmtId="4" fontId="2937" fillId="0" borderId="0" xfId="0" applyNumberFormat="1" applyFont="1" applyAlignment="1">
      <alignment horizontal="center" vertical="center"/>
    </xf>
    <xf numFmtId="164" fontId="2938" fillId="0" borderId="0" xfId="0" applyNumberFormat="1" applyFont="1" applyAlignment="1">
      <alignment horizontal="center" vertical="center"/>
    </xf>
    <xf numFmtId="164" fontId="2939" fillId="0" borderId="0" xfId="0" applyNumberFormat="1" applyFont="1" applyAlignment="1">
      <alignment horizontal="center" vertical="center"/>
    </xf>
    <xf numFmtId="165" fontId="2940" fillId="0" borderId="0" xfId="0" applyNumberFormat="1" applyFont="1" applyAlignment="1">
      <alignment horizontal="center" vertical="center"/>
    </xf>
    <xf numFmtId="164" fontId="2941" fillId="0" borderId="0" xfId="0" applyNumberFormat="1" applyFont="1" applyAlignment="1">
      <alignment horizontal="center" vertical="center"/>
    </xf>
    <xf numFmtId="164" fontId="2942" fillId="0" borderId="0" xfId="0" applyNumberFormat="1" applyFont="1" applyAlignment="1">
      <alignment horizontal="center" vertical="center" wrapText="1"/>
    </xf>
    <xf numFmtId="4" fontId="2943" fillId="0" borderId="0" xfId="0" applyNumberFormat="1" applyFont="1" applyAlignment="1">
      <alignment horizontal="center" vertical="center"/>
    </xf>
    <xf numFmtId="164" fontId="2944" fillId="0" borderId="0" xfId="0" applyNumberFormat="1" applyFont="1" applyAlignment="1">
      <alignment horizontal="center" vertical="center"/>
    </xf>
    <xf numFmtId="0" fontId="2945" fillId="0" borderId="0" xfId="0" applyFont="1" applyAlignment="1">
      <alignment horizontal="center" vertical="center" wrapText="1"/>
    </xf>
    <xf numFmtId="4" fontId="2946" fillId="0" borderId="0" xfId="0" applyNumberFormat="1" applyFont="1" applyAlignment="1">
      <alignment horizontal="center" vertical="center"/>
    </xf>
    <xf numFmtId="164" fontId="2947" fillId="0" borderId="0" xfId="0" applyNumberFormat="1" applyFont="1" applyAlignment="1">
      <alignment horizontal="center" vertical="center"/>
    </xf>
    <xf numFmtId="164" fontId="2948" fillId="0" borderId="0" xfId="0" applyNumberFormat="1" applyFont="1" applyAlignment="1">
      <alignment horizontal="center" vertical="center"/>
    </xf>
    <xf numFmtId="165" fontId="2949" fillId="0" borderId="0" xfId="0" applyNumberFormat="1" applyFont="1" applyAlignment="1">
      <alignment horizontal="center" vertical="center"/>
    </xf>
    <xf numFmtId="164" fontId="2950" fillId="0" borderId="0" xfId="0" applyNumberFormat="1" applyFont="1" applyAlignment="1">
      <alignment horizontal="center" vertical="center"/>
    </xf>
    <xf numFmtId="164" fontId="2951" fillId="0" borderId="0" xfId="0" applyNumberFormat="1" applyFont="1" applyAlignment="1">
      <alignment horizontal="center" vertical="center" wrapText="1"/>
    </xf>
    <xf numFmtId="4" fontId="2952" fillId="0" borderId="0" xfId="0" applyNumberFormat="1" applyFont="1" applyAlignment="1">
      <alignment horizontal="center" vertical="center"/>
    </xf>
    <xf numFmtId="164" fontId="2953" fillId="0" borderId="0" xfId="0" applyNumberFormat="1" applyFont="1" applyAlignment="1">
      <alignment horizontal="center" vertical="center"/>
    </xf>
    <xf numFmtId="0" fontId="2954" fillId="0" borderId="0" xfId="0" applyFont="1" applyAlignment="1">
      <alignment horizontal="center" vertical="center" wrapText="1"/>
    </xf>
    <xf numFmtId="4" fontId="2955" fillId="0" borderId="0" xfId="0" applyNumberFormat="1" applyFont="1" applyAlignment="1">
      <alignment horizontal="center" vertical="center"/>
    </xf>
    <xf numFmtId="164" fontId="2956" fillId="0" borderId="0" xfId="0" applyNumberFormat="1" applyFont="1" applyAlignment="1">
      <alignment horizontal="center" vertical="center"/>
    </xf>
    <xf numFmtId="164" fontId="2957" fillId="0" borderId="0" xfId="0" applyNumberFormat="1" applyFont="1" applyAlignment="1">
      <alignment horizontal="center" vertical="center"/>
    </xf>
    <xf numFmtId="165" fontId="2958" fillId="0" borderId="0" xfId="0" applyNumberFormat="1" applyFont="1" applyAlignment="1">
      <alignment horizontal="center" vertical="center"/>
    </xf>
    <xf numFmtId="164" fontId="2959" fillId="0" borderId="0" xfId="0" applyNumberFormat="1" applyFont="1" applyAlignment="1">
      <alignment horizontal="center" vertical="center"/>
    </xf>
    <xf numFmtId="164" fontId="2960" fillId="0" borderId="0" xfId="0" applyNumberFormat="1" applyFont="1" applyAlignment="1">
      <alignment horizontal="center" vertical="center" wrapText="1"/>
    </xf>
    <xf numFmtId="4" fontId="2961" fillId="0" borderId="0" xfId="0" applyNumberFormat="1" applyFont="1" applyAlignment="1">
      <alignment horizontal="center" vertical="center"/>
    </xf>
    <xf numFmtId="164" fontId="2962" fillId="0" borderId="0" xfId="0" applyNumberFormat="1" applyFont="1" applyAlignment="1">
      <alignment horizontal="center" vertical="center"/>
    </xf>
    <xf numFmtId="0" fontId="2963" fillId="0" borderId="0" xfId="0" applyFont="1" applyAlignment="1">
      <alignment horizontal="center" vertical="center" wrapText="1"/>
    </xf>
    <xf numFmtId="4" fontId="2964" fillId="0" borderId="0" xfId="0" applyNumberFormat="1" applyFont="1" applyAlignment="1">
      <alignment horizontal="center" vertical="center"/>
    </xf>
    <xf numFmtId="164" fontId="2965" fillId="0" borderId="0" xfId="0" applyNumberFormat="1" applyFont="1" applyAlignment="1">
      <alignment horizontal="center" vertical="center"/>
    </xf>
    <xf numFmtId="164" fontId="2966" fillId="0" borderId="0" xfId="0" applyNumberFormat="1" applyFont="1" applyAlignment="1">
      <alignment horizontal="center" vertical="center"/>
    </xf>
    <xf numFmtId="165" fontId="2967" fillId="0" borderId="0" xfId="0" applyNumberFormat="1" applyFont="1" applyAlignment="1">
      <alignment horizontal="center" vertical="center"/>
    </xf>
    <xf numFmtId="164" fontId="2968" fillId="0" borderId="0" xfId="0" applyNumberFormat="1" applyFont="1" applyAlignment="1">
      <alignment horizontal="center" vertical="center"/>
    </xf>
    <xf numFmtId="164" fontId="2969" fillId="0" borderId="0" xfId="0" applyNumberFormat="1" applyFont="1" applyAlignment="1">
      <alignment horizontal="center" vertical="center" wrapText="1"/>
    </xf>
    <xf numFmtId="4" fontId="2970" fillId="0" borderId="0" xfId="0" applyNumberFormat="1" applyFont="1" applyAlignment="1">
      <alignment horizontal="center" vertical="center"/>
    </xf>
    <xf numFmtId="164" fontId="2971" fillId="0" borderId="0" xfId="0" applyNumberFormat="1" applyFont="1" applyAlignment="1">
      <alignment horizontal="center" vertical="center"/>
    </xf>
    <xf numFmtId="0" fontId="2972" fillId="0" borderId="0" xfId="0" applyFont="1" applyAlignment="1">
      <alignment horizontal="center" vertical="center" wrapText="1"/>
    </xf>
    <xf numFmtId="4" fontId="2973" fillId="0" borderId="0" xfId="0" applyNumberFormat="1" applyFont="1" applyAlignment="1">
      <alignment horizontal="center" vertical="center"/>
    </xf>
    <xf numFmtId="164" fontId="2974" fillId="0" borderId="0" xfId="0" applyNumberFormat="1" applyFont="1" applyAlignment="1">
      <alignment horizontal="center" vertical="center"/>
    </xf>
    <xf numFmtId="164" fontId="2975" fillId="0" borderId="0" xfId="0" applyNumberFormat="1" applyFont="1" applyAlignment="1">
      <alignment horizontal="center" vertical="center"/>
    </xf>
    <xf numFmtId="165" fontId="2976" fillId="0" borderId="0" xfId="0" applyNumberFormat="1" applyFont="1" applyAlignment="1">
      <alignment horizontal="center" vertical="center"/>
    </xf>
    <xf numFmtId="164" fontId="2977" fillId="0" borderId="0" xfId="0" applyNumberFormat="1" applyFont="1" applyAlignment="1">
      <alignment horizontal="center" vertical="center"/>
    </xf>
    <xf numFmtId="164" fontId="2978" fillId="0" borderId="0" xfId="0" applyNumberFormat="1" applyFont="1" applyAlignment="1">
      <alignment horizontal="center" vertical="center" wrapText="1"/>
    </xf>
    <xf numFmtId="4" fontId="2979" fillId="0" borderId="0" xfId="0" applyNumberFormat="1" applyFont="1" applyAlignment="1">
      <alignment horizontal="center" vertical="center"/>
    </xf>
    <xf numFmtId="164" fontId="2980" fillId="0" borderId="0" xfId="0" applyNumberFormat="1" applyFont="1" applyAlignment="1">
      <alignment horizontal="center" vertical="center"/>
    </xf>
    <xf numFmtId="0" fontId="2981" fillId="0" borderId="0" xfId="0" applyFont="1" applyAlignment="1">
      <alignment horizontal="center" vertical="center" wrapText="1"/>
    </xf>
    <xf numFmtId="4" fontId="2982" fillId="0" borderId="0" xfId="0" applyNumberFormat="1" applyFont="1" applyAlignment="1">
      <alignment horizontal="center" vertical="center"/>
    </xf>
    <xf numFmtId="164" fontId="2983" fillId="0" borderId="0" xfId="0" applyNumberFormat="1" applyFont="1" applyAlignment="1">
      <alignment horizontal="center" vertical="center"/>
    </xf>
    <xf numFmtId="164" fontId="2984" fillId="0" borderId="0" xfId="0" applyNumberFormat="1" applyFont="1" applyAlignment="1">
      <alignment horizontal="center" vertical="center"/>
    </xf>
    <xf numFmtId="165" fontId="2985" fillId="0" borderId="0" xfId="0" applyNumberFormat="1" applyFont="1" applyAlignment="1">
      <alignment horizontal="center" vertical="center"/>
    </xf>
    <xf numFmtId="164" fontId="2986" fillId="0" borderId="0" xfId="0" applyNumberFormat="1" applyFont="1" applyAlignment="1">
      <alignment horizontal="center" vertical="center"/>
    </xf>
    <xf numFmtId="164" fontId="2987" fillId="0" borderId="0" xfId="0" applyNumberFormat="1" applyFont="1" applyAlignment="1">
      <alignment horizontal="center" vertical="center" wrapText="1"/>
    </xf>
    <xf numFmtId="4" fontId="2988" fillId="0" borderId="0" xfId="0" applyNumberFormat="1" applyFont="1" applyAlignment="1">
      <alignment horizontal="center" vertical="center"/>
    </xf>
    <xf numFmtId="164" fontId="2989" fillId="0" borderId="0" xfId="0" applyNumberFormat="1" applyFont="1" applyAlignment="1">
      <alignment horizontal="center" vertical="center"/>
    </xf>
    <xf numFmtId="0" fontId="2990" fillId="0" borderId="0" xfId="0" applyFont="1" applyAlignment="1">
      <alignment horizontal="center" vertical="center" wrapText="1"/>
    </xf>
    <xf numFmtId="4" fontId="2991" fillId="0" borderId="0" xfId="0" applyNumberFormat="1" applyFont="1" applyAlignment="1">
      <alignment horizontal="center" vertical="center"/>
    </xf>
    <xf numFmtId="164" fontId="2992" fillId="0" borderId="0" xfId="0" applyNumberFormat="1" applyFont="1" applyAlignment="1">
      <alignment horizontal="center" vertical="center"/>
    </xf>
    <xf numFmtId="164" fontId="2993" fillId="0" borderId="0" xfId="0" applyNumberFormat="1" applyFont="1" applyAlignment="1">
      <alignment horizontal="center" vertical="center"/>
    </xf>
    <xf numFmtId="165" fontId="2994" fillId="0" borderId="0" xfId="0" applyNumberFormat="1" applyFont="1" applyAlignment="1">
      <alignment horizontal="center" vertical="center"/>
    </xf>
    <xf numFmtId="164" fontId="2995" fillId="0" borderId="0" xfId="0" applyNumberFormat="1" applyFont="1" applyAlignment="1">
      <alignment horizontal="center" vertical="center"/>
    </xf>
    <xf numFmtId="164" fontId="2996" fillId="0" borderId="0" xfId="0" applyNumberFormat="1" applyFont="1" applyAlignment="1">
      <alignment horizontal="center" vertical="center" wrapText="1"/>
    </xf>
    <xf numFmtId="4" fontId="2997" fillId="0" borderId="0" xfId="0" applyNumberFormat="1" applyFont="1" applyAlignment="1">
      <alignment horizontal="center" vertical="center"/>
    </xf>
    <xf numFmtId="164" fontId="2998" fillId="0" borderId="0" xfId="0" applyNumberFormat="1" applyFont="1" applyAlignment="1">
      <alignment horizontal="center" vertical="center"/>
    </xf>
    <xf numFmtId="0" fontId="2999" fillId="0" borderId="0" xfId="0" applyFont="1" applyAlignment="1">
      <alignment horizontal="center" vertical="center" wrapText="1"/>
    </xf>
    <xf numFmtId="4" fontId="3000" fillId="0" borderId="0" xfId="0" applyNumberFormat="1" applyFont="1" applyAlignment="1">
      <alignment horizontal="center" vertical="center"/>
    </xf>
    <xf numFmtId="164" fontId="3001" fillId="0" borderId="0" xfId="0" applyNumberFormat="1" applyFont="1" applyAlignment="1">
      <alignment horizontal="center" vertical="center"/>
    </xf>
    <xf numFmtId="164" fontId="3002" fillId="0" borderId="0" xfId="0" applyNumberFormat="1" applyFont="1" applyAlignment="1">
      <alignment horizontal="center" vertical="center"/>
    </xf>
    <xf numFmtId="165" fontId="3003" fillId="0" borderId="0" xfId="0" applyNumberFormat="1" applyFont="1" applyAlignment="1">
      <alignment horizontal="center" vertical="center"/>
    </xf>
    <xf numFmtId="164" fontId="3004" fillId="0" borderId="0" xfId="0" applyNumberFormat="1" applyFont="1" applyAlignment="1">
      <alignment horizontal="center" vertical="center"/>
    </xf>
    <xf numFmtId="164" fontId="3005" fillId="0" borderId="0" xfId="0" applyNumberFormat="1" applyFont="1" applyAlignment="1">
      <alignment horizontal="center" vertical="center" wrapText="1"/>
    </xf>
    <xf numFmtId="4" fontId="3006" fillId="0" borderId="0" xfId="0" applyNumberFormat="1" applyFont="1" applyAlignment="1">
      <alignment horizontal="center" vertical="center"/>
    </xf>
    <xf numFmtId="164" fontId="3007" fillId="0" borderId="0" xfId="0" applyNumberFormat="1" applyFont="1" applyAlignment="1">
      <alignment horizontal="center" vertical="center"/>
    </xf>
    <xf numFmtId="0" fontId="3008" fillId="0" borderId="0" xfId="0" applyFont="1" applyAlignment="1">
      <alignment horizontal="center" vertical="center" wrapText="1"/>
    </xf>
    <xf numFmtId="4" fontId="3009" fillId="0" borderId="0" xfId="0" applyNumberFormat="1" applyFont="1" applyAlignment="1">
      <alignment horizontal="center" vertical="center"/>
    </xf>
    <xf numFmtId="164" fontId="3010" fillId="0" borderId="0" xfId="0" applyNumberFormat="1" applyFont="1" applyAlignment="1">
      <alignment horizontal="center" vertical="center"/>
    </xf>
    <xf numFmtId="164" fontId="3011" fillId="0" borderId="0" xfId="0" applyNumberFormat="1" applyFont="1" applyAlignment="1">
      <alignment horizontal="center" vertical="center"/>
    </xf>
    <xf numFmtId="165" fontId="3012" fillId="0" borderId="0" xfId="0" applyNumberFormat="1" applyFont="1" applyAlignment="1">
      <alignment horizontal="center" vertical="center"/>
    </xf>
    <xf numFmtId="164" fontId="3013" fillId="0" borderId="0" xfId="0" applyNumberFormat="1" applyFont="1" applyAlignment="1">
      <alignment horizontal="center" vertical="center"/>
    </xf>
    <xf numFmtId="164" fontId="3014" fillId="0" borderId="0" xfId="0" applyNumberFormat="1" applyFont="1" applyAlignment="1">
      <alignment horizontal="center" vertical="center" wrapText="1"/>
    </xf>
    <xf numFmtId="4" fontId="3015" fillId="0" borderId="0" xfId="0" applyNumberFormat="1" applyFont="1" applyAlignment="1">
      <alignment horizontal="center" vertical="center"/>
    </xf>
    <xf numFmtId="164" fontId="3016" fillId="0" borderId="0" xfId="0" applyNumberFormat="1" applyFont="1" applyAlignment="1">
      <alignment horizontal="center" vertical="center"/>
    </xf>
    <xf numFmtId="0" fontId="3017" fillId="3" borderId="1" xfId="0" applyFont="1" applyFill="1" applyBorder="1" applyAlignment="1">
      <alignment horizontal="center" vertical="center" wrapText="1"/>
    </xf>
    <xf numFmtId="164" fontId="3017" fillId="3" borderId="1" xfId="0" applyNumberFormat="1" applyFont="1" applyFill="1" applyBorder="1" applyAlignment="1">
      <alignment horizontal="center" vertical="center" wrapText="1"/>
    </xf>
    <xf numFmtId="0" fontId="3018" fillId="0" borderId="0" xfId="0" applyFont="1" applyAlignment="1">
      <alignment horizontal="center" vertical="center" wrapText="1"/>
    </xf>
    <xf numFmtId="4" fontId="3019" fillId="0" borderId="0" xfId="0" applyNumberFormat="1" applyFont="1" applyAlignment="1">
      <alignment horizontal="center" vertical="center"/>
    </xf>
    <xf numFmtId="164" fontId="3020" fillId="0" borderId="0" xfId="0" applyNumberFormat="1" applyFont="1" applyAlignment="1">
      <alignment horizontal="center" vertical="center"/>
    </xf>
    <xf numFmtId="164" fontId="3021" fillId="0" borderId="0" xfId="0" applyNumberFormat="1" applyFont="1" applyAlignment="1">
      <alignment horizontal="center" vertical="center"/>
    </xf>
    <xf numFmtId="165" fontId="3022" fillId="0" borderId="0" xfId="0" applyNumberFormat="1" applyFont="1" applyAlignment="1">
      <alignment horizontal="center" vertical="center"/>
    </xf>
    <xf numFmtId="164" fontId="3023" fillId="0" borderId="0" xfId="0" applyNumberFormat="1" applyFont="1" applyAlignment="1">
      <alignment horizontal="center" vertical="center"/>
    </xf>
    <xf numFmtId="164" fontId="3024" fillId="0" borderId="0" xfId="0" applyNumberFormat="1" applyFont="1" applyAlignment="1">
      <alignment horizontal="center" vertical="center" wrapText="1"/>
    </xf>
    <xf numFmtId="4" fontId="3025" fillId="0" borderId="0" xfId="0" applyNumberFormat="1" applyFont="1" applyAlignment="1">
      <alignment horizontal="center" vertical="center"/>
    </xf>
    <xf numFmtId="164" fontId="3026" fillId="0" borderId="0" xfId="0" applyNumberFormat="1" applyFont="1" applyAlignment="1">
      <alignment horizontal="center" vertical="center"/>
    </xf>
    <xf numFmtId="0" fontId="3027" fillId="0" borderId="0" xfId="0" applyFont="1" applyAlignment="1">
      <alignment horizontal="center" vertical="center" wrapText="1"/>
    </xf>
    <xf numFmtId="4" fontId="3028" fillId="0" borderId="0" xfId="0" applyNumberFormat="1" applyFont="1" applyAlignment="1">
      <alignment horizontal="center" vertical="center"/>
    </xf>
    <xf numFmtId="164" fontId="3029" fillId="0" borderId="0" xfId="0" applyNumberFormat="1" applyFont="1" applyAlignment="1">
      <alignment horizontal="center" vertical="center"/>
    </xf>
    <xf numFmtId="164" fontId="3030" fillId="0" borderId="0" xfId="0" applyNumberFormat="1" applyFont="1" applyAlignment="1">
      <alignment horizontal="center" vertical="center"/>
    </xf>
    <xf numFmtId="165" fontId="3031" fillId="0" borderId="0" xfId="0" applyNumberFormat="1" applyFont="1" applyAlignment="1">
      <alignment horizontal="center" vertical="center"/>
    </xf>
    <xf numFmtId="164" fontId="3032" fillId="0" borderId="0" xfId="0" applyNumberFormat="1" applyFont="1" applyAlignment="1">
      <alignment horizontal="center" vertical="center"/>
    </xf>
    <xf numFmtId="164" fontId="3033" fillId="0" borderId="0" xfId="0" applyNumberFormat="1" applyFont="1" applyAlignment="1">
      <alignment horizontal="center" vertical="center" wrapText="1"/>
    </xf>
    <xf numFmtId="4" fontId="3034" fillId="0" borderId="0" xfId="0" applyNumberFormat="1" applyFont="1" applyAlignment="1">
      <alignment horizontal="center" vertical="center"/>
    </xf>
    <xf numFmtId="164" fontId="3035" fillId="0" borderId="0" xfId="0" applyNumberFormat="1" applyFont="1" applyAlignment="1">
      <alignment horizontal="center" vertical="center"/>
    </xf>
    <xf numFmtId="0" fontId="3036" fillId="3" borderId="1" xfId="0" applyFont="1" applyFill="1" applyBorder="1" applyAlignment="1">
      <alignment horizontal="center" vertical="center" wrapText="1"/>
    </xf>
    <xf numFmtId="164" fontId="3036" fillId="3" borderId="1" xfId="0" applyNumberFormat="1" applyFont="1" applyFill="1" applyBorder="1" applyAlignment="1">
      <alignment horizontal="center" vertical="center" wrapText="1"/>
    </xf>
    <xf numFmtId="0" fontId="3037" fillId="0" borderId="0" xfId="0" applyFont="1" applyAlignment="1">
      <alignment horizontal="center" vertical="center" wrapText="1"/>
    </xf>
    <xf numFmtId="4" fontId="3038" fillId="0" borderId="0" xfId="0" applyNumberFormat="1" applyFont="1" applyAlignment="1">
      <alignment horizontal="center" vertical="center"/>
    </xf>
    <xf numFmtId="164" fontId="3039" fillId="0" borderId="0" xfId="0" applyNumberFormat="1" applyFont="1" applyAlignment="1">
      <alignment horizontal="center" vertical="center"/>
    </xf>
    <xf numFmtId="164" fontId="3040" fillId="0" borderId="0" xfId="0" applyNumberFormat="1" applyFont="1" applyAlignment="1">
      <alignment horizontal="center" vertical="center"/>
    </xf>
    <xf numFmtId="165" fontId="3041" fillId="0" borderId="0" xfId="0" applyNumberFormat="1" applyFont="1" applyAlignment="1">
      <alignment horizontal="center" vertical="center"/>
    </xf>
    <xf numFmtId="164" fontId="3042" fillId="0" borderId="0" xfId="0" applyNumberFormat="1" applyFont="1" applyAlignment="1">
      <alignment horizontal="center" vertical="center"/>
    </xf>
    <xf numFmtId="164" fontId="3043" fillId="0" borderId="0" xfId="0" applyNumberFormat="1" applyFont="1" applyAlignment="1">
      <alignment horizontal="center" vertical="center" wrapText="1"/>
    </xf>
    <xf numFmtId="4" fontId="3044" fillId="0" borderId="0" xfId="0" applyNumberFormat="1" applyFont="1" applyAlignment="1">
      <alignment horizontal="center" vertical="center"/>
    </xf>
    <xf numFmtId="164" fontId="3045" fillId="0" borderId="0" xfId="0" applyNumberFormat="1" applyFont="1" applyAlignment="1">
      <alignment horizontal="center" vertical="center"/>
    </xf>
    <xf numFmtId="0" fontId="3046" fillId="0" borderId="0" xfId="0" applyFont="1" applyAlignment="1">
      <alignment horizontal="center" vertical="center" wrapText="1"/>
    </xf>
    <xf numFmtId="4" fontId="3047" fillId="0" borderId="0" xfId="0" applyNumberFormat="1" applyFont="1" applyAlignment="1">
      <alignment horizontal="center" vertical="center"/>
    </xf>
    <xf numFmtId="164" fontId="3048" fillId="0" borderId="0" xfId="0" applyNumberFormat="1" applyFont="1" applyAlignment="1">
      <alignment horizontal="center" vertical="center"/>
    </xf>
    <xf numFmtId="164" fontId="3049" fillId="0" borderId="0" xfId="0" applyNumberFormat="1" applyFont="1" applyAlignment="1">
      <alignment horizontal="center" vertical="center"/>
    </xf>
    <xf numFmtId="165" fontId="3050" fillId="0" borderId="0" xfId="0" applyNumberFormat="1" applyFont="1" applyAlignment="1">
      <alignment horizontal="center" vertical="center"/>
    </xf>
    <xf numFmtId="164" fontId="3051" fillId="0" borderId="0" xfId="0" applyNumberFormat="1" applyFont="1" applyAlignment="1">
      <alignment horizontal="center" vertical="center"/>
    </xf>
    <xf numFmtId="164" fontId="3052" fillId="0" borderId="0" xfId="0" applyNumberFormat="1" applyFont="1" applyAlignment="1">
      <alignment horizontal="center" vertical="center" wrapText="1"/>
    </xf>
    <xf numFmtId="4" fontId="3053" fillId="0" borderId="0" xfId="0" applyNumberFormat="1" applyFont="1" applyAlignment="1">
      <alignment horizontal="center" vertical="center"/>
    </xf>
    <xf numFmtId="164" fontId="3054" fillId="0" borderId="0" xfId="0" applyNumberFormat="1" applyFont="1" applyAlignment="1">
      <alignment horizontal="center" vertical="center"/>
    </xf>
    <xf numFmtId="0" fontId="3055" fillId="3" borderId="1" xfId="0" applyFont="1" applyFill="1" applyBorder="1" applyAlignment="1">
      <alignment horizontal="center" vertical="center" wrapText="1"/>
    </xf>
    <xf numFmtId="164" fontId="3055" fillId="3" borderId="1" xfId="0" applyNumberFormat="1" applyFont="1" applyFill="1" applyBorder="1" applyAlignment="1">
      <alignment horizontal="center" vertical="center" wrapText="1"/>
    </xf>
    <xf numFmtId="0" fontId="3056" fillId="0" borderId="0" xfId="0" applyFont="1" applyAlignment="1">
      <alignment horizontal="center" vertical="center" wrapText="1"/>
    </xf>
    <xf numFmtId="4" fontId="3057" fillId="0" borderId="0" xfId="0" applyNumberFormat="1" applyFont="1" applyAlignment="1">
      <alignment horizontal="center" vertical="center"/>
    </xf>
    <xf numFmtId="164" fontId="3058" fillId="0" borderId="0" xfId="0" applyNumberFormat="1" applyFont="1" applyAlignment="1">
      <alignment horizontal="center" vertical="center"/>
    </xf>
    <xf numFmtId="164" fontId="3059" fillId="0" borderId="0" xfId="0" applyNumberFormat="1" applyFont="1" applyAlignment="1">
      <alignment horizontal="center" vertical="center"/>
    </xf>
    <xf numFmtId="165" fontId="3060" fillId="0" borderId="0" xfId="0" applyNumberFormat="1" applyFont="1" applyAlignment="1">
      <alignment horizontal="center" vertical="center"/>
    </xf>
    <xf numFmtId="164" fontId="3061" fillId="0" borderId="0" xfId="0" applyNumberFormat="1" applyFont="1" applyAlignment="1">
      <alignment horizontal="center" vertical="center"/>
    </xf>
    <xf numFmtId="164" fontId="3062" fillId="0" borderId="0" xfId="0" applyNumberFormat="1" applyFont="1" applyAlignment="1">
      <alignment horizontal="center" vertical="center" wrapText="1"/>
    </xf>
    <xf numFmtId="4" fontId="3063" fillId="0" borderId="0" xfId="0" applyNumberFormat="1" applyFont="1" applyAlignment="1">
      <alignment horizontal="center" vertical="center"/>
    </xf>
    <xf numFmtId="164" fontId="3064" fillId="0" borderId="0" xfId="0" applyNumberFormat="1" applyFont="1" applyAlignment="1">
      <alignment horizontal="center" vertical="center"/>
    </xf>
    <xf numFmtId="0" fontId="3065" fillId="0" borderId="0" xfId="0" applyFont="1" applyAlignment="1">
      <alignment horizontal="center" vertical="center" wrapText="1"/>
    </xf>
    <xf numFmtId="4" fontId="3066" fillId="0" borderId="0" xfId="0" applyNumberFormat="1" applyFont="1" applyAlignment="1">
      <alignment horizontal="center" vertical="center"/>
    </xf>
    <xf numFmtId="164" fontId="3067" fillId="0" borderId="0" xfId="0" applyNumberFormat="1" applyFont="1" applyAlignment="1">
      <alignment horizontal="center" vertical="center"/>
    </xf>
    <xf numFmtId="164" fontId="3068" fillId="0" borderId="0" xfId="0" applyNumberFormat="1" applyFont="1" applyAlignment="1">
      <alignment horizontal="center" vertical="center"/>
    </xf>
    <xf numFmtId="165" fontId="3069" fillId="0" borderId="0" xfId="0" applyNumberFormat="1" applyFont="1" applyAlignment="1">
      <alignment horizontal="center" vertical="center"/>
    </xf>
    <xf numFmtId="164" fontId="3070" fillId="0" borderId="0" xfId="0" applyNumberFormat="1" applyFont="1" applyAlignment="1">
      <alignment horizontal="center" vertical="center"/>
    </xf>
    <xf numFmtId="164" fontId="3071" fillId="0" borderId="0" xfId="0" applyNumberFormat="1" applyFont="1" applyAlignment="1">
      <alignment horizontal="center" vertical="center" wrapText="1"/>
    </xf>
    <xf numFmtId="4" fontId="3072" fillId="0" borderId="0" xfId="0" applyNumberFormat="1" applyFont="1" applyAlignment="1">
      <alignment horizontal="center" vertical="center"/>
    </xf>
    <xf numFmtId="164" fontId="3073" fillId="0" borderId="0" xfId="0" applyNumberFormat="1" applyFont="1" applyAlignment="1">
      <alignment horizontal="center" vertical="center"/>
    </xf>
    <xf numFmtId="0" fontId="3074" fillId="0" borderId="0" xfId="0" applyFont="1" applyAlignment="1">
      <alignment horizontal="center" vertical="center" wrapText="1"/>
    </xf>
    <xf numFmtId="4" fontId="3075" fillId="0" borderId="0" xfId="0" applyNumberFormat="1" applyFont="1" applyAlignment="1">
      <alignment horizontal="center" vertical="center"/>
    </xf>
    <xf numFmtId="164" fontId="3076" fillId="0" borderId="0" xfId="0" applyNumberFormat="1" applyFont="1" applyAlignment="1">
      <alignment horizontal="center" vertical="center"/>
    </xf>
    <xf numFmtId="164" fontId="3077" fillId="0" borderId="0" xfId="0" applyNumberFormat="1" applyFont="1" applyAlignment="1">
      <alignment horizontal="center" vertical="center"/>
    </xf>
    <xf numFmtId="165" fontId="3078" fillId="0" borderId="0" xfId="0" applyNumberFormat="1" applyFont="1" applyAlignment="1">
      <alignment horizontal="center" vertical="center"/>
    </xf>
    <xf numFmtId="164" fontId="3079" fillId="0" borderId="0" xfId="0" applyNumberFormat="1" applyFont="1" applyAlignment="1">
      <alignment horizontal="center" vertical="center"/>
    </xf>
    <xf numFmtId="164" fontId="3080" fillId="0" borderId="0" xfId="0" applyNumberFormat="1" applyFont="1" applyAlignment="1">
      <alignment horizontal="center" vertical="center" wrapText="1"/>
    </xf>
    <xf numFmtId="4" fontId="3081" fillId="0" borderId="0" xfId="0" applyNumberFormat="1" applyFont="1" applyAlignment="1">
      <alignment horizontal="center" vertical="center"/>
    </xf>
    <xf numFmtId="164" fontId="3082" fillId="0" borderId="0" xfId="0" applyNumberFormat="1" applyFont="1" applyAlignment="1">
      <alignment horizontal="center" vertical="center"/>
    </xf>
    <xf numFmtId="0" fontId="3083" fillId="0" borderId="0" xfId="0" applyFont="1" applyAlignment="1">
      <alignment horizontal="center" vertical="center" wrapText="1"/>
    </xf>
    <xf numFmtId="4" fontId="3084" fillId="0" borderId="0" xfId="0" applyNumberFormat="1" applyFont="1" applyAlignment="1">
      <alignment horizontal="center" vertical="center"/>
    </xf>
    <xf numFmtId="164" fontId="3085" fillId="0" borderId="0" xfId="0" applyNumberFormat="1" applyFont="1" applyAlignment="1">
      <alignment horizontal="center" vertical="center"/>
    </xf>
    <xf numFmtId="164" fontId="3086" fillId="0" borderId="0" xfId="0" applyNumberFormat="1" applyFont="1" applyAlignment="1">
      <alignment horizontal="center" vertical="center"/>
    </xf>
    <xf numFmtId="165" fontId="3087" fillId="0" borderId="0" xfId="0" applyNumberFormat="1" applyFont="1" applyAlignment="1">
      <alignment horizontal="center" vertical="center"/>
    </xf>
    <xf numFmtId="164" fontId="3088" fillId="0" borderId="0" xfId="0" applyNumberFormat="1" applyFont="1" applyAlignment="1">
      <alignment horizontal="center" vertical="center"/>
    </xf>
    <xf numFmtId="164" fontId="3089" fillId="0" borderId="0" xfId="0" applyNumberFormat="1" applyFont="1" applyAlignment="1">
      <alignment horizontal="center" vertical="center" wrapText="1"/>
    </xf>
    <xf numFmtId="4" fontId="3090" fillId="0" borderId="0" xfId="0" applyNumberFormat="1" applyFont="1" applyAlignment="1">
      <alignment horizontal="center" vertical="center"/>
    </xf>
    <xf numFmtId="164" fontId="3091" fillId="0" borderId="0" xfId="0" applyNumberFormat="1" applyFont="1" applyAlignment="1">
      <alignment horizontal="center" vertical="center"/>
    </xf>
    <xf numFmtId="0" fontId="3092" fillId="0" borderId="0" xfId="0" applyFont="1" applyAlignment="1">
      <alignment horizontal="center" vertical="center" wrapText="1"/>
    </xf>
    <xf numFmtId="4" fontId="3093" fillId="0" borderId="0" xfId="0" applyNumberFormat="1" applyFont="1" applyAlignment="1">
      <alignment horizontal="center" vertical="center"/>
    </xf>
    <xf numFmtId="164" fontId="3094" fillId="0" borderId="0" xfId="0" applyNumberFormat="1" applyFont="1" applyAlignment="1">
      <alignment horizontal="center" vertical="center"/>
    </xf>
    <xf numFmtId="164" fontId="3095" fillId="0" borderId="0" xfId="0" applyNumberFormat="1" applyFont="1" applyAlignment="1">
      <alignment horizontal="center" vertical="center"/>
    </xf>
    <xf numFmtId="165" fontId="3096" fillId="0" borderId="0" xfId="0" applyNumberFormat="1" applyFont="1" applyAlignment="1">
      <alignment horizontal="center" vertical="center"/>
    </xf>
    <xf numFmtId="164" fontId="3097" fillId="0" borderId="0" xfId="0" applyNumberFormat="1" applyFont="1" applyAlignment="1">
      <alignment horizontal="center" vertical="center"/>
    </xf>
    <xf numFmtId="164" fontId="3098" fillId="0" borderId="0" xfId="0" applyNumberFormat="1" applyFont="1" applyAlignment="1">
      <alignment horizontal="center" vertical="center" wrapText="1"/>
    </xf>
    <xf numFmtId="4" fontId="3099" fillId="0" borderId="0" xfId="0" applyNumberFormat="1" applyFont="1" applyAlignment="1">
      <alignment horizontal="center" vertical="center"/>
    </xf>
    <xf numFmtId="164" fontId="3100" fillId="0" borderId="0" xfId="0" applyNumberFormat="1" applyFont="1" applyAlignment="1">
      <alignment horizontal="center" vertical="center"/>
    </xf>
    <xf numFmtId="0" fontId="3101" fillId="0" borderId="0" xfId="0" applyFont="1" applyAlignment="1">
      <alignment horizontal="center" vertical="center" wrapText="1"/>
    </xf>
    <xf numFmtId="4" fontId="3102" fillId="0" borderId="0" xfId="0" applyNumberFormat="1" applyFont="1" applyAlignment="1">
      <alignment horizontal="center" vertical="center"/>
    </xf>
    <xf numFmtId="164" fontId="3103" fillId="0" borderId="0" xfId="0" applyNumberFormat="1" applyFont="1" applyAlignment="1">
      <alignment horizontal="center" vertical="center"/>
    </xf>
    <xf numFmtId="164" fontId="3104" fillId="0" borderId="0" xfId="0" applyNumberFormat="1" applyFont="1" applyAlignment="1">
      <alignment horizontal="center" vertical="center"/>
    </xf>
    <xf numFmtId="165" fontId="3105" fillId="0" borderId="0" xfId="0" applyNumberFormat="1" applyFont="1" applyAlignment="1">
      <alignment horizontal="center" vertical="center"/>
    </xf>
    <xf numFmtId="164" fontId="3106" fillId="0" borderId="0" xfId="0" applyNumberFormat="1" applyFont="1" applyAlignment="1">
      <alignment horizontal="center" vertical="center"/>
    </xf>
    <xf numFmtId="164" fontId="3107" fillId="0" borderId="0" xfId="0" applyNumberFormat="1" applyFont="1" applyAlignment="1">
      <alignment horizontal="center" vertical="center" wrapText="1"/>
    </xf>
    <xf numFmtId="4" fontId="3108" fillId="0" borderId="0" xfId="0" applyNumberFormat="1" applyFont="1" applyAlignment="1">
      <alignment horizontal="center" vertical="center"/>
    </xf>
    <xf numFmtId="164" fontId="3109" fillId="0" borderId="0" xfId="0" applyNumberFormat="1" applyFont="1" applyAlignment="1">
      <alignment horizontal="center" vertical="center"/>
    </xf>
    <xf numFmtId="0" fontId="3110" fillId="0" borderId="0" xfId="0" applyFont="1" applyAlignment="1">
      <alignment horizontal="center" vertical="center" wrapText="1"/>
    </xf>
    <xf numFmtId="4" fontId="3111" fillId="0" borderId="0" xfId="0" applyNumberFormat="1" applyFont="1" applyAlignment="1">
      <alignment horizontal="center" vertical="center"/>
    </xf>
    <xf numFmtId="164" fontId="3112" fillId="0" borderId="0" xfId="0" applyNumberFormat="1" applyFont="1" applyAlignment="1">
      <alignment horizontal="center" vertical="center"/>
    </xf>
    <xf numFmtId="164" fontId="3113" fillId="0" borderId="0" xfId="0" applyNumberFormat="1" applyFont="1" applyAlignment="1">
      <alignment horizontal="center" vertical="center"/>
    </xf>
    <xf numFmtId="165" fontId="3114" fillId="0" borderId="0" xfId="0" applyNumberFormat="1" applyFont="1" applyAlignment="1">
      <alignment horizontal="center" vertical="center"/>
    </xf>
    <xf numFmtId="164" fontId="3115" fillId="0" borderId="0" xfId="0" applyNumberFormat="1" applyFont="1" applyAlignment="1">
      <alignment horizontal="center" vertical="center"/>
    </xf>
    <xf numFmtId="164" fontId="3116" fillId="0" borderId="0" xfId="0" applyNumberFormat="1" applyFont="1" applyAlignment="1">
      <alignment horizontal="center" vertical="center" wrapText="1"/>
    </xf>
    <xf numFmtId="4" fontId="3117" fillId="0" borderId="0" xfId="0" applyNumberFormat="1" applyFont="1" applyAlignment="1">
      <alignment horizontal="center" vertical="center"/>
    </xf>
    <xf numFmtId="164" fontId="3118" fillId="0" borderId="0" xfId="0" applyNumberFormat="1" applyFont="1" applyAlignment="1">
      <alignment horizontal="center" vertical="center"/>
    </xf>
    <xf numFmtId="0" fontId="3119" fillId="0" borderId="0" xfId="0" applyFont="1" applyAlignment="1">
      <alignment horizontal="center" vertical="center" wrapText="1"/>
    </xf>
    <xf numFmtId="4" fontId="3120" fillId="0" borderId="0" xfId="0" applyNumberFormat="1" applyFont="1" applyAlignment="1">
      <alignment horizontal="center" vertical="center"/>
    </xf>
    <xf numFmtId="164" fontId="3121" fillId="0" borderId="0" xfId="0" applyNumberFormat="1" applyFont="1" applyAlignment="1">
      <alignment horizontal="center" vertical="center"/>
    </xf>
    <xf numFmtId="164" fontId="3122" fillId="0" borderId="0" xfId="0" applyNumberFormat="1" applyFont="1" applyAlignment="1">
      <alignment horizontal="center" vertical="center"/>
    </xf>
    <xf numFmtId="165" fontId="3123" fillId="0" borderId="0" xfId="0" applyNumberFormat="1" applyFont="1" applyAlignment="1">
      <alignment horizontal="center" vertical="center"/>
    </xf>
    <xf numFmtId="164" fontId="3124" fillId="0" borderId="0" xfId="0" applyNumberFormat="1" applyFont="1" applyAlignment="1">
      <alignment horizontal="center" vertical="center"/>
    </xf>
    <xf numFmtId="164" fontId="3125" fillId="0" borderId="0" xfId="0" applyNumberFormat="1" applyFont="1" applyAlignment="1">
      <alignment horizontal="center" vertical="center" wrapText="1"/>
    </xf>
    <xf numFmtId="4" fontId="3126" fillId="0" borderId="0" xfId="0" applyNumberFormat="1" applyFont="1" applyAlignment="1">
      <alignment horizontal="center" vertical="center"/>
    </xf>
    <xf numFmtId="164" fontId="3127" fillId="0" borderId="0" xfId="0" applyNumberFormat="1" applyFont="1" applyAlignment="1">
      <alignment horizontal="center" vertical="center"/>
    </xf>
    <xf numFmtId="0" fontId="3128" fillId="3" borderId="1" xfId="0" applyFont="1" applyFill="1" applyBorder="1" applyAlignment="1">
      <alignment horizontal="center" vertical="center" wrapText="1"/>
    </xf>
    <xf numFmtId="164" fontId="3128" fillId="3" borderId="1" xfId="0" applyNumberFormat="1" applyFont="1" applyFill="1" applyBorder="1" applyAlignment="1">
      <alignment horizontal="center" vertical="center" wrapText="1"/>
    </xf>
    <xf numFmtId="0" fontId="3129" fillId="0" borderId="0" xfId="0" applyFont="1" applyAlignment="1">
      <alignment horizontal="center" vertical="center" wrapText="1"/>
    </xf>
    <xf numFmtId="4" fontId="3130" fillId="0" borderId="0" xfId="0" applyNumberFormat="1" applyFont="1" applyAlignment="1">
      <alignment horizontal="center" vertical="center"/>
    </xf>
    <xf numFmtId="164" fontId="3131" fillId="0" borderId="0" xfId="0" applyNumberFormat="1" applyFont="1" applyAlignment="1">
      <alignment horizontal="center" vertical="center"/>
    </xf>
    <xf numFmtId="164" fontId="3132" fillId="0" borderId="0" xfId="0" applyNumberFormat="1" applyFont="1" applyAlignment="1">
      <alignment horizontal="center" vertical="center"/>
    </xf>
    <xf numFmtId="165" fontId="3133" fillId="0" borderId="0" xfId="0" applyNumberFormat="1" applyFont="1" applyAlignment="1">
      <alignment horizontal="center" vertical="center"/>
    </xf>
    <xf numFmtId="164" fontId="3134" fillId="0" borderId="0" xfId="0" applyNumberFormat="1" applyFont="1" applyAlignment="1">
      <alignment horizontal="center" vertical="center"/>
    </xf>
    <xf numFmtId="164" fontId="3135" fillId="0" borderId="0" xfId="0" applyNumberFormat="1" applyFont="1" applyAlignment="1">
      <alignment horizontal="center" vertical="center" wrapText="1"/>
    </xf>
    <xf numFmtId="4" fontId="3136" fillId="0" borderId="0" xfId="0" applyNumberFormat="1" applyFont="1" applyAlignment="1">
      <alignment horizontal="center" vertical="center"/>
    </xf>
    <xf numFmtId="164" fontId="3137" fillId="0" borderId="0" xfId="0" applyNumberFormat="1" applyFont="1" applyAlignment="1">
      <alignment horizontal="center" vertical="center"/>
    </xf>
    <xf numFmtId="0" fontId="3138" fillId="0" borderId="0" xfId="0" applyFont="1" applyAlignment="1">
      <alignment horizontal="center" vertical="center" wrapText="1"/>
    </xf>
    <xf numFmtId="4" fontId="3139" fillId="0" borderId="0" xfId="0" applyNumberFormat="1" applyFont="1" applyAlignment="1">
      <alignment horizontal="center" vertical="center"/>
    </xf>
    <xf numFmtId="164" fontId="3140" fillId="0" borderId="0" xfId="0" applyNumberFormat="1" applyFont="1" applyAlignment="1">
      <alignment horizontal="center" vertical="center"/>
    </xf>
    <xf numFmtId="164" fontId="3141" fillId="0" borderId="0" xfId="0" applyNumberFormat="1" applyFont="1" applyAlignment="1">
      <alignment horizontal="center" vertical="center"/>
    </xf>
    <xf numFmtId="165" fontId="3142" fillId="0" borderId="0" xfId="0" applyNumberFormat="1" applyFont="1" applyAlignment="1">
      <alignment horizontal="center" vertical="center"/>
    </xf>
    <xf numFmtId="164" fontId="3143" fillId="0" borderId="0" xfId="0" applyNumberFormat="1" applyFont="1" applyAlignment="1">
      <alignment horizontal="center" vertical="center"/>
    </xf>
    <xf numFmtId="164" fontId="3144" fillId="0" borderId="0" xfId="0" applyNumberFormat="1" applyFont="1" applyAlignment="1">
      <alignment horizontal="center" vertical="center" wrapText="1"/>
    </xf>
    <xf numFmtId="4" fontId="3145" fillId="0" borderId="0" xfId="0" applyNumberFormat="1" applyFont="1" applyAlignment="1">
      <alignment horizontal="center" vertical="center"/>
    </xf>
    <xf numFmtId="164" fontId="3146" fillId="0" borderId="0" xfId="0" applyNumberFormat="1" applyFont="1" applyAlignment="1">
      <alignment horizontal="center" vertical="center"/>
    </xf>
    <xf numFmtId="0" fontId="3147" fillId="0" borderId="0" xfId="0" applyFont="1" applyAlignment="1">
      <alignment horizontal="center" vertical="center" wrapText="1"/>
    </xf>
    <xf numFmtId="4" fontId="3148" fillId="0" borderId="0" xfId="0" applyNumberFormat="1" applyFont="1" applyAlignment="1">
      <alignment horizontal="center" vertical="center"/>
    </xf>
    <xf numFmtId="164" fontId="3149" fillId="0" borderId="0" xfId="0" applyNumberFormat="1" applyFont="1" applyAlignment="1">
      <alignment horizontal="center" vertical="center"/>
    </xf>
    <xf numFmtId="164" fontId="3150" fillId="0" borderId="0" xfId="0" applyNumberFormat="1" applyFont="1" applyAlignment="1">
      <alignment horizontal="center" vertical="center"/>
    </xf>
    <xf numFmtId="165" fontId="3151" fillId="0" borderId="0" xfId="0" applyNumberFormat="1" applyFont="1" applyAlignment="1">
      <alignment horizontal="center" vertical="center"/>
    </xf>
    <xf numFmtId="164" fontId="3152" fillId="0" borderId="0" xfId="0" applyNumberFormat="1" applyFont="1" applyAlignment="1">
      <alignment horizontal="center" vertical="center"/>
    </xf>
    <xf numFmtId="164" fontId="3153" fillId="0" borderId="0" xfId="0" applyNumberFormat="1" applyFont="1" applyAlignment="1">
      <alignment horizontal="center" vertical="center" wrapText="1"/>
    </xf>
    <xf numFmtId="4" fontId="3154" fillId="0" borderId="0" xfId="0" applyNumberFormat="1" applyFont="1" applyAlignment="1">
      <alignment horizontal="center" vertical="center"/>
    </xf>
    <xf numFmtId="164" fontId="3155" fillId="0" borderId="0" xfId="0" applyNumberFormat="1" applyFont="1" applyAlignment="1">
      <alignment horizontal="center" vertical="center"/>
    </xf>
    <xf numFmtId="0" fontId="3156" fillId="0" borderId="0" xfId="0" applyFont="1" applyAlignment="1">
      <alignment horizontal="center" vertical="center" wrapText="1"/>
    </xf>
    <xf numFmtId="4" fontId="3157" fillId="0" borderId="0" xfId="0" applyNumberFormat="1" applyFont="1" applyAlignment="1">
      <alignment horizontal="center" vertical="center"/>
    </xf>
    <xf numFmtId="164" fontId="3158" fillId="0" borderId="0" xfId="0" applyNumberFormat="1" applyFont="1" applyAlignment="1">
      <alignment horizontal="center" vertical="center"/>
    </xf>
    <xf numFmtId="164" fontId="3159" fillId="0" borderId="0" xfId="0" applyNumberFormat="1" applyFont="1" applyAlignment="1">
      <alignment horizontal="center" vertical="center"/>
    </xf>
    <xf numFmtId="165" fontId="3160" fillId="0" borderId="0" xfId="0" applyNumberFormat="1" applyFont="1" applyAlignment="1">
      <alignment horizontal="center" vertical="center"/>
    </xf>
    <xf numFmtId="164" fontId="3161" fillId="0" borderId="0" xfId="0" applyNumberFormat="1" applyFont="1" applyAlignment="1">
      <alignment horizontal="center" vertical="center"/>
    </xf>
    <xf numFmtId="164" fontId="3162" fillId="0" borderId="0" xfId="0" applyNumberFormat="1" applyFont="1" applyAlignment="1">
      <alignment horizontal="center" vertical="center" wrapText="1"/>
    </xf>
    <xf numFmtId="4" fontId="3163" fillId="0" borderId="0" xfId="0" applyNumberFormat="1" applyFont="1" applyAlignment="1">
      <alignment horizontal="center" vertical="center"/>
    </xf>
    <xf numFmtId="164" fontId="3164" fillId="0" borderId="0" xfId="0" applyNumberFormat="1" applyFont="1" applyAlignment="1">
      <alignment horizontal="center" vertical="center"/>
    </xf>
    <xf numFmtId="0" fontId="3165" fillId="0" borderId="0" xfId="0" applyFont="1" applyAlignment="1">
      <alignment horizontal="center" vertical="center" wrapText="1"/>
    </xf>
    <xf numFmtId="4" fontId="3166" fillId="0" borderId="0" xfId="0" applyNumberFormat="1" applyFont="1" applyAlignment="1">
      <alignment horizontal="center" vertical="center"/>
    </xf>
    <xf numFmtId="164" fontId="3167" fillId="0" borderId="0" xfId="0" applyNumberFormat="1" applyFont="1" applyAlignment="1">
      <alignment horizontal="center" vertical="center"/>
    </xf>
    <xf numFmtId="164" fontId="3168" fillId="0" borderId="0" xfId="0" applyNumberFormat="1" applyFont="1" applyAlignment="1">
      <alignment horizontal="center" vertical="center"/>
    </xf>
    <xf numFmtId="165" fontId="3169" fillId="0" borderId="0" xfId="0" applyNumberFormat="1" applyFont="1" applyAlignment="1">
      <alignment horizontal="center" vertical="center"/>
    </xf>
    <xf numFmtId="164" fontId="3170" fillId="0" borderId="0" xfId="0" applyNumberFormat="1" applyFont="1" applyAlignment="1">
      <alignment horizontal="center" vertical="center"/>
    </xf>
    <xf numFmtId="164" fontId="3171" fillId="0" borderId="0" xfId="0" applyNumberFormat="1" applyFont="1" applyAlignment="1">
      <alignment horizontal="center" vertical="center" wrapText="1"/>
    </xf>
    <xf numFmtId="4" fontId="3172" fillId="0" borderId="0" xfId="0" applyNumberFormat="1" applyFont="1" applyAlignment="1">
      <alignment horizontal="center" vertical="center"/>
    </xf>
    <xf numFmtId="164" fontId="3173" fillId="0" borderId="0" xfId="0" applyNumberFormat="1" applyFont="1" applyAlignment="1">
      <alignment horizontal="center" vertical="center"/>
    </xf>
    <xf numFmtId="0" fontId="3174" fillId="3" borderId="1" xfId="0" applyFont="1" applyFill="1" applyBorder="1" applyAlignment="1">
      <alignment horizontal="center" vertical="center" wrapText="1"/>
    </xf>
    <xf numFmtId="164" fontId="3174" fillId="3" borderId="1" xfId="0" applyNumberFormat="1" applyFont="1" applyFill="1" applyBorder="1" applyAlignment="1">
      <alignment horizontal="center" vertical="center" wrapText="1"/>
    </xf>
    <xf numFmtId="0" fontId="3175" fillId="0" borderId="0" xfId="0" applyFont="1" applyAlignment="1">
      <alignment horizontal="center" vertical="center" wrapText="1"/>
    </xf>
    <xf numFmtId="4" fontId="3176" fillId="0" borderId="0" xfId="0" applyNumberFormat="1" applyFont="1" applyAlignment="1">
      <alignment horizontal="center" vertical="center"/>
    </xf>
    <xf numFmtId="164" fontId="3177" fillId="0" borderId="0" xfId="0" applyNumberFormat="1" applyFont="1" applyAlignment="1">
      <alignment horizontal="center" vertical="center"/>
    </xf>
    <xf numFmtId="164" fontId="3178" fillId="0" borderId="0" xfId="0" applyNumberFormat="1" applyFont="1" applyAlignment="1">
      <alignment horizontal="center" vertical="center"/>
    </xf>
    <xf numFmtId="165" fontId="3179" fillId="0" borderId="0" xfId="0" applyNumberFormat="1" applyFont="1" applyAlignment="1">
      <alignment horizontal="center" vertical="center"/>
    </xf>
    <xf numFmtId="164" fontId="3180" fillId="0" borderId="0" xfId="0" applyNumberFormat="1" applyFont="1" applyAlignment="1">
      <alignment horizontal="center" vertical="center"/>
    </xf>
    <xf numFmtId="164" fontId="3181" fillId="0" borderId="0" xfId="0" applyNumberFormat="1" applyFont="1" applyAlignment="1">
      <alignment horizontal="center" vertical="center" wrapText="1"/>
    </xf>
    <xf numFmtId="4" fontId="3182" fillId="0" borderId="0" xfId="0" applyNumberFormat="1" applyFont="1" applyAlignment="1">
      <alignment horizontal="center" vertical="center"/>
    </xf>
    <xf numFmtId="164" fontId="3183" fillId="0" borderId="0" xfId="0" applyNumberFormat="1" applyFont="1" applyAlignment="1">
      <alignment horizontal="center" vertical="center"/>
    </xf>
    <xf numFmtId="0" fontId="3184" fillId="0" borderId="0" xfId="0" applyFont="1" applyAlignment="1">
      <alignment horizontal="center" vertical="center" wrapText="1"/>
    </xf>
    <xf numFmtId="4" fontId="3185" fillId="0" borderId="0" xfId="0" applyNumberFormat="1" applyFont="1" applyAlignment="1">
      <alignment horizontal="center" vertical="center"/>
    </xf>
    <xf numFmtId="164" fontId="3186" fillId="0" borderId="0" xfId="0" applyNumberFormat="1" applyFont="1" applyAlignment="1">
      <alignment horizontal="center" vertical="center"/>
    </xf>
    <xf numFmtId="164" fontId="3187" fillId="0" borderId="0" xfId="0" applyNumberFormat="1" applyFont="1" applyAlignment="1">
      <alignment horizontal="center" vertical="center"/>
    </xf>
    <xf numFmtId="165" fontId="3188" fillId="0" borderId="0" xfId="0" applyNumberFormat="1" applyFont="1" applyAlignment="1">
      <alignment horizontal="center" vertical="center"/>
    </xf>
    <xf numFmtId="164" fontId="3189" fillId="0" borderId="0" xfId="0" applyNumberFormat="1" applyFont="1" applyAlignment="1">
      <alignment horizontal="center" vertical="center"/>
    </xf>
    <xf numFmtId="164" fontId="3190" fillId="0" borderId="0" xfId="0" applyNumberFormat="1" applyFont="1" applyAlignment="1">
      <alignment horizontal="center" vertical="center" wrapText="1"/>
    </xf>
    <xf numFmtId="4" fontId="3191" fillId="0" borderId="0" xfId="0" applyNumberFormat="1" applyFont="1" applyAlignment="1">
      <alignment horizontal="center" vertical="center"/>
    </xf>
    <xf numFmtId="164" fontId="3192" fillId="0" borderId="0" xfId="0" applyNumberFormat="1" applyFont="1" applyAlignment="1">
      <alignment horizontal="center" vertical="center"/>
    </xf>
    <xf numFmtId="0" fontId="3193" fillId="0" borderId="0" xfId="0" applyFont="1" applyAlignment="1">
      <alignment horizontal="center" vertical="center" wrapText="1"/>
    </xf>
    <xf numFmtId="4" fontId="3194" fillId="0" borderId="0" xfId="0" applyNumberFormat="1" applyFont="1" applyAlignment="1">
      <alignment horizontal="center" vertical="center"/>
    </xf>
    <xf numFmtId="164" fontId="3195" fillId="0" borderId="0" xfId="0" applyNumberFormat="1" applyFont="1" applyAlignment="1">
      <alignment horizontal="center" vertical="center"/>
    </xf>
    <xf numFmtId="164" fontId="3196" fillId="0" borderId="0" xfId="0" applyNumberFormat="1" applyFont="1" applyAlignment="1">
      <alignment horizontal="center" vertical="center"/>
    </xf>
    <xf numFmtId="165" fontId="3197" fillId="0" borderId="0" xfId="0" applyNumberFormat="1" applyFont="1" applyAlignment="1">
      <alignment horizontal="center" vertical="center"/>
    </xf>
    <xf numFmtId="164" fontId="3198" fillId="0" borderId="0" xfId="0" applyNumberFormat="1" applyFont="1" applyAlignment="1">
      <alignment horizontal="center" vertical="center"/>
    </xf>
    <xf numFmtId="164" fontId="3199" fillId="0" borderId="0" xfId="0" applyNumberFormat="1" applyFont="1" applyAlignment="1">
      <alignment horizontal="center" vertical="center" wrapText="1"/>
    </xf>
    <xf numFmtId="4" fontId="3200" fillId="0" borderId="0" xfId="0" applyNumberFormat="1" applyFont="1" applyAlignment="1">
      <alignment horizontal="center" vertical="center"/>
    </xf>
    <xf numFmtId="164" fontId="3201" fillId="0" borderId="0" xfId="0" applyNumberFormat="1" applyFont="1" applyAlignment="1">
      <alignment horizontal="center" vertical="center"/>
    </xf>
    <xf numFmtId="0" fontId="3202" fillId="3" borderId="1" xfId="0" applyFont="1" applyFill="1" applyBorder="1" applyAlignment="1">
      <alignment horizontal="center" vertical="center" wrapText="1"/>
    </xf>
    <xf numFmtId="164" fontId="3202" fillId="3" borderId="1" xfId="0" applyNumberFormat="1" applyFont="1" applyFill="1" applyBorder="1" applyAlignment="1">
      <alignment horizontal="center" vertical="center" wrapText="1"/>
    </xf>
    <xf numFmtId="0" fontId="3203" fillId="0" borderId="0" xfId="0" applyFont="1" applyAlignment="1">
      <alignment horizontal="center" vertical="center" wrapText="1"/>
    </xf>
    <xf numFmtId="4" fontId="3204" fillId="0" borderId="0" xfId="0" applyNumberFormat="1" applyFont="1" applyAlignment="1">
      <alignment horizontal="center" vertical="center"/>
    </xf>
    <xf numFmtId="164" fontId="3205" fillId="0" borderId="0" xfId="0" applyNumberFormat="1" applyFont="1" applyAlignment="1">
      <alignment horizontal="center" vertical="center"/>
    </xf>
    <xf numFmtId="164" fontId="3206" fillId="0" borderId="0" xfId="0" applyNumberFormat="1" applyFont="1" applyAlignment="1">
      <alignment horizontal="center" vertical="center"/>
    </xf>
    <xf numFmtId="165" fontId="3207" fillId="0" borderId="0" xfId="0" applyNumberFormat="1" applyFont="1" applyAlignment="1">
      <alignment horizontal="center" vertical="center"/>
    </xf>
    <xf numFmtId="164" fontId="3208" fillId="0" borderId="0" xfId="0" applyNumberFormat="1" applyFont="1" applyAlignment="1">
      <alignment horizontal="center" vertical="center"/>
    </xf>
    <xf numFmtId="164" fontId="3209" fillId="0" borderId="0" xfId="0" applyNumberFormat="1" applyFont="1" applyAlignment="1">
      <alignment horizontal="center" vertical="center" wrapText="1"/>
    </xf>
    <xf numFmtId="4" fontId="3210" fillId="0" borderId="0" xfId="0" applyNumberFormat="1" applyFont="1" applyAlignment="1">
      <alignment horizontal="center" vertical="center"/>
    </xf>
    <xf numFmtId="164" fontId="3211" fillId="0" borderId="0" xfId="0" applyNumberFormat="1" applyFont="1" applyAlignment="1">
      <alignment horizontal="center" vertical="center"/>
    </xf>
    <xf numFmtId="0" fontId="3212" fillId="0" borderId="0" xfId="0" applyFont="1" applyAlignment="1">
      <alignment horizontal="center" vertical="center" wrapText="1"/>
    </xf>
    <xf numFmtId="4" fontId="3213" fillId="0" borderId="0" xfId="0" applyNumberFormat="1" applyFont="1" applyAlignment="1">
      <alignment horizontal="center" vertical="center"/>
    </xf>
    <xf numFmtId="164" fontId="3214" fillId="0" borderId="0" xfId="0" applyNumberFormat="1" applyFont="1" applyAlignment="1">
      <alignment horizontal="center" vertical="center"/>
    </xf>
    <xf numFmtId="164" fontId="3215" fillId="0" borderId="0" xfId="0" applyNumberFormat="1" applyFont="1" applyAlignment="1">
      <alignment horizontal="center" vertical="center"/>
    </xf>
    <xf numFmtId="165" fontId="3216" fillId="0" borderId="0" xfId="0" applyNumberFormat="1" applyFont="1" applyAlignment="1">
      <alignment horizontal="center" vertical="center"/>
    </xf>
    <xf numFmtId="164" fontId="3217" fillId="0" borderId="0" xfId="0" applyNumberFormat="1" applyFont="1" applyAlignment="1">
      <alignment horizontal="center" vertical="center"/>
    </xf>
    <xf numFmtId="164" fontId="3218" fillId="0" borderId="0" xfId="0" applyNumberFormat="1" applyFont="1" applyAlignment="1">
      <alignment horizontal="center" vertical="center" wrapText="1"/>
    </xf>
    <xf numFmtId="4" fontId="3219" fillId="0" borderId="0" xfId="0" applyNumberFormat="1" applyFont="1" applyAlignment="1">
      <alignment horizontal="center" vertical="center"/>
    </xf>
    <xf numFmtId="164" fontId="3220" fillId="0" borderId="0" xfId="0" applyNumberFormat="1" applyFont="1" applyAlignment="1">
      <alignment horizontal="center" vertical="center"/>
    </xf>
    <xf numFmtId="0" fontId="3221" fillId="0" borderId="0" xfId="0" applyFont="1" applyAlignment="1">
      <alignment horizontal="center" vertical="center" wrapText="1"/>
    </xf>
    <xf numFmtId="4" fontId="3222" fillId="0" borderId="0" xfId="0" applyNumberFormat="1" applyFont="1" applyAlignment="1">
      <alignment horizontal="center" vertical="center"/>
    </xf>
    <xf numFmtId="164" fontId="3223" fillId="0" borderId="0" xfId="0" applyNumberFormat="1" applyFont="1" applyAlignment="1">
      <alignment horizontal="center" vertical="center"/>
    </xf>
    <xf numFmtId="164" fontId="3224" fillId="0" borderId="0" xfId="0" applyNumberFormat="1" applyFont="1" applyAlignment="1">
      <alignment horizontal="center" vertical="center"/>
    </xf>
    <xf numFmtId="165" fontId="3225" fillId="0" borderId="0" xfId="0" applyNumberFormat="1" applyFont="1" applyAlignment="1">
      <alignment horizontal="center" vertical="center"/>
    </xf>
    <xf numFmtId="164" fontId="3226" fillId="0" borderId="0" xfId="0" applyNumberFormat="1" applyFont="1" applyAlignment="1">
      <alignment horizontal="center" vertical="center"/>
    </xf>
    <xf numFmtId="164" fontId="3227" fillId="0" borderId="0" xfId="0" applyNumberFormat="1" applyFont="1" applyAlignment="1">
      <alignment horizontal="center" vertical="center" wrapText="1"/>
    </xf>
    <xf numFmtId="4" fontId="3228" fillId="0" borderId="0" xfId="0" applyNumberFormat="1" applyFont="1" applyAlignment="1">
      <alignment horizontal="center" vertical="center"/>
    </xf>
    <xf numFmtId="164" fontId="3229" fillId="0" borderId="0" xfId="0" applyNumberFormat="1" applyFont="1" applyAlignment="1">
      <alignment horizontal="center" vertical="center"/>
    </xf>
    <xf numFmtId="0" fontId="3230" fillId="0" borderId="0" xfId="0" applyFont="1" applyAlignment="1">
      <alignment horizontal="center" vertical="center" wrapText="1"/>
    </xf>
    <xf numFmtId="4" fontId="3231" fillId="0" borderId="0" xfId="0" applyNumberFormat="1" applyFont="1" applyAlignment="1">
      <alignment horizontal="center" vertical="center"/>
    </xf>
    <xf numFmtId="164" fontId="3232" fillId="0" borderId="0" xfId="0" applyNumberFormat="1" applyFont="1" applyAlignment="1">
      <alignment horizontal="center" vertical="center"/>
    </xf>
    <xf numFmtId="164" fontId="3233" fillId="0" borderId="0" xfId="0" applyNumberFormat="1" applyFont="1" applyAlignment="1">
      <alignment horizontal="center" vertical="center"/>
    </xf>
    <xf numFmtId="165" fontId="3234" fillId="0" borderId="0" xfId="0" applyNumberFormat="1" applyFont="1" applyAlignment="1">
      <alignment horizontal="center" vertical="center"/>
    </xf>
    <xf numFmtId="164" fontId="3235" fillId="0" borderId="0" xfId="0" applyNumberFormat="1" applyFont="1" applyAlignment="1">
      <alignment horizontal="center" vertical="center"/>
    </xf>
    <xf numFmtId="164" fontId="3236" fillId="0" borderId="0" xfId="0" applyNumberFormat="1" applyFont="1" applyAlignment="1">
      <alignment horizontal="center" vertical="center" wrapText="1"/>
    </xf>
    <xf numFmtId="4" fontId="3237" fillId="0" borderId="0" xfId="0" applyNumberFormat="1" applyFont="1" applyAlignment="1">
      <alignment horizontal="center" vertical="center"/>
    </xf>
    <xf numFmtId="164" fontId="3238" fillId="0" borderId="0" xfId="0" applyNumberFormat="1" applyFont="1" applyAlignment="1">
      <alignment horizontal="center" vertical="center"/>
    </xf>
    <xf numFmtId="0" fontId="3239" fillId="3" borderId="1" xfId="0" applyFont="1" applyFill="1" applyBorder="1" applyAlignment="1">
      <alignment horizontal="center" vertical="center" wrapText="1"/>
    </xf>
    <xf numFmtId="164" fontId="3239" fillId="3" borderId="1" xfId="0" applyNumberFormat="1" applyFont="1" applyFill="1" applyBorder="1" applyAlignment="1">
      <alignment horizontal="center" vertical="center" wrapText="1"/>
    </xf>
    <xf numFmtId="0" fontId="3240" fillId="0" borderId="0" xfId="0" applyFont="1" applyAlignment="1">
      <alignment horizontal="center" vertical="center" wrapText="1"/>
    </xf>
    <xf numFmtId="4" fontId="3241" fillId="0" borderId="0" xfId="0" applyNumberFormat="1" applyFont="1" applyAlignment="1">
      <alignment horizontal="center" vertical="center"/>
    </xf>
    <xf numFmtId="164" fontId="3242" fillId="0" borderId="0" xfId="0" applyNumberFormat="1" applyFont="1" applyAlignment="1">
      <alignment horizontal="center" vertical="center"/>
    </xf>
    <xf numFmtId="164" fontId="3243" fillId="0" borderId="0" xfId="0" applyNumberFormat="1" applyFont="1" applyAlignment="1">
      <alignment horizontal="center" vertical="center"/>
    </xf>
    <xf numFmtId="165" fontId="3244" fillId="0" borderId="0" xfId="0" applyNumberFormat="1" applyFont="1" applyAlignment="1">
      <alignment horizontal="center" vertical="center"/>
    </xf>
    <xf numFmtId="164" fontId="3245" fillId="0" borderId="0" xfId="0" applyNumberFormat="1" applyFont="1" applyAlignment="1">
      <alignment horizontal="center" vertical="center"/>
    </xf>
    <xf numFmtId="164" fontId="3246" fillId="0" borderId="0" xfId="0" applyNumberFormat="1" applyFont="1" applyAlignment="1">
      <alignment horizontal="center" vertical="center" wrapText="1"/>
    </xf>
    <xf numFmtId="4" fontId="3247" fillId="0" borderId="0" xfId="0" applyNumberFormat="1" applyFont="1" applyAlignment="1">
      <alignment horizontal="center" vertical="center"/>
    </xf>
    <xf numFmtId="164" fontId="3248" fillId="0" borderId="0" xfId="0" applyNumberFormat="1" applyFont="1" applyAlignment="1">
      <alignment horizontal="center" vertical="center"/>
    </xf>
    <xf numFmtId="0" fontId="3249" fillId="0" borderId="0" xfId="0" applyFont="1" applyAlignment="1">
      <alignment horizontal="center" vertical="center" wrapText="1"/>
    </xf>
    <xf numFmtId="4" fontId="3250" fillId="0" borderId="0" xfId="0" applyNumberFormat="1" applyFont="1" applyAlignment="1">
      <alignment horizontal="center" vertical="center"/>
    </xf>
    <xf numFmtId="164" fontId="3251" fillId="0" borderId="0" xfId="0" applyNumberFormat="1" applyFont="1" applyAlignment="1">
      <alignment horizontal="center" vertical="center"/>
    </xf>
    <xf numFmtId="164" fontId="3252" fillId="0" borderId="0" xfId="0" applyNumberFormat="1" applyFont="1" applyAlignment="1">
      <alignment horizontal="center" vertical="center"/>
    </xf>
    <xf numFmtId="165" fontId="3253" fillId="0" borderId="0" xfId="0" applyNumberFormat="1" applyFont="1" applyAlignment="1">
      <alignment horizontal="center" vertical="center"/>
    </xf>
    <xf numFmtId="164" fontId="3254" fillId="0" borderId="0" xfId="0" applyNumberFormat="1" applyFont="1" applyAlignment="1">
      <alignment horizontal="center" vertical="center"/>
    </xf>
    <xf numFmtId="164" fontId="3255" fillId="0" borderId="0" xfId="0" applyNumberFormat="1" applyFont="1" applyAlignment="1">
      <alignment horizontal="center" vertical="center" wrapText="1"/>
    </xf>
    <xf numFmtId="4" fontId="3256" fillId="0" borderId="0" xfId="0" applyNumberFormat="1" applyFont="1" applyAlignment="1">
      <alignment horizontal="center" vertical="center"/>
    </xf>
    <xf numFmtId="164" fontId="3257" fillId="0" borderId="0" xfId="0" applyNumberFormat="1" applyFont="1" applyAlignment="1">
      <alignment horizontal="center" vertical="center"/>
    </xf>
    <xf numFmtId="0" fontId="3258" fillId="0" borderId="0" xfId="0" applyFont="1" applyAlignment="1">
      <alignment horizontal="center" vertical="center" wrapText="1"/>
    </xf>
    <xf numFmtId="4" fontId="3259" fillId="0" borderId="0" xfId="0" applyNumberFormat="1" applyFont="1" applyAlignment="1">
      <alignment horizontal="center" vertical="center"/>
    </xf>
    <xf numFmtId="164" fontId="3260" fillId="0" borderId="0" xfId="0" applyNumberFormat="1" applyFont="1" applyAlignment="1">
      <alignment horizontal="center" vertical="center"/>
    </xf>
    <xf numFmtId="164" fontId="3261" fillId="0" borderId="0" xfId="0" applyNumberFormat="1" applyFont="1" applyAlignment="1">
      <alignment horizontal="center" vertical="center"/>
    </xf>
    <xf numFmtId="165" fontId="3262" fillId="0" borderId="0" xfId="0" applyNumberFormat="1" applyFont="1" applyAlignment="1">
      <alignment horizontal="center" vertical="center"/>
    </xf>
    <xf numFmtId="164" fontId="3263" fillId="0" borderId="0" xfId="0" applyNumberFormat="1" applyFont="1" applyAlignment="1">
      <alignment horizontal="center" vertical="center"/>
    </xf>
    <xf numFmtId="164" fontId="3264" fillId="0" borderId="0" xfId="0" applyNumberFormat="1" applyFont="1" applyAlignment="1">
      <alignment horizontal="center" vertical="center" wrapText="1"/>
    </xf>
    <xf numFmtId="4" fontId="3265" fillId="0" borderId="0" xfId="0" applyNumberFormat="1" applyFont="1" applyAlignment="1">
      <alignment horizontal="center" vertical="center"/>
    </xf>
    <xf numFmtId="164" fontId="3266" fillId="0" borderId="0" xfId="0" applyNumberFormat="1" applyFont="1" applyAlignment="1">
      <alignment horizontal="center" vertical="center"/>
    </xf>
    <xf numFmtId="0" fontId="3267" fillId="0" borderId="0" xfId="0" applyFont="1" applyAlignment="1">
      <alignment horizontal="center" vertical="center" wrapText="1"/>
    </xf>
    <xf numFmtId="4" fontId="3268" fillId="0" borderId="0" xfId="0" applyNumberFormat="1" applyFont="1" applyAlignment="1">
      <alignment horizontal="center" vertical="center"/>
    </xf>
    <xf numFmtId="164" fontId="3269" fillId="0" borderId="0" xfId="0" applyNumberFormat="1" applyFont="1" applyAlignment="1">
      <alignment horizontal="center" vertical="center"/>
    </xf>
    <xf numFmtId="164" fontId="3270" fillId="0" borderId="0" xfId="0" applyNumberFormat="1" applyFont="1" applyAlignment="1">
      <alignment horizontal="center" vertical="center"/>
    </xf>
    <xf numFmtId="165" fontId="3271" fillId="0" borderId="0" xfId="0" applyNumberFormat="1" applyFont="1" applyAlignment="1">
      <alignment horizontal="center" vertical="center"/>
    </xf>
    <xf numFmtId="164" fontId="3272" fillId="0" borderId="0" xfId="0" applyNumberFormat="1" applyFont="1" applyAlignment="1">
      <alignment horizontal="center" vertical="center"/>
    </xf>
    <xf numFmtId="164" fontId="3273" fillId="0" borderId="0" xfId="0" applyNumberFormat="1" applyFont="1" applyAlignment="1">
      <alignment horizontal="center" vertical="center" wrapText="1"/>
    </xf>
    <xf numFmtId="4" fontId="3274" fillId="0" borderId="0" xfId="0" applyNumberFormat="1" applyFont="1" applyAlignment="1">
      <alignment horizontal="center" vertical="center"/>
    </xf>
    <xf numFmtId="164" fontId="3275" fillId="0" borderId="0" xfId="0" applyNumberFormat="1" applyFont="1" applyAlignment="1">
      <alignment horizontal="center" vertical="center"/>
    </xf>
    <xf numFmtId="0" fontId="3276" fillId="0" borderId="0" xfId="0" applyFont="1" applyAlignment="1">
      <alignment horizontal="center" vertical="center" wrapText="1"/>
    </xf>
    <xf numFmtId="4" fontId="3277" fillId="0" borderId="0" xfId="0" applyNumberFormat="1" applyFont="1" applyAlignment="1">
      <alignment horizontal="center" vertical="center"/>
    </xf>
    <xf numFmtId="164" fontId="3278" fillId="0" borderId="0" xfId="0" applyNumberFormat="1" applyFont="1" applyAlignment="1">
      <alignment horizontal="center" vertical="center"/>
    </xf>
    <xf numFmtId="164" fontId="3279" fillId="0" borderId="0" xfId="0" applyNumberFormat="1" applyFont="1" applyAlignment="1">
      <alignment horizontal="center" vertical="center"/>
    </xf>
    <xf numFmtId="165" fontId="3280" fillId="0" borderId="0" xfId="0" applyNumberFormat="1" applyFont="1" applyAlignment="1">
      <alignment horizontal="center" vertical="center"/>
    </xf>
    <xf numFmtId="164" fontId="3281" fillId="0" borderId="0" xfId="0" applyNumberFormat="1" applyFont="1" applyAlignment="1">
      <alignment horizontal="center" vertical="center"/>
    </xf>
    <xf numFmtId="164" fontId="3282" fillId="0" borderId="0" xfId="0" applyNumberFormat="1" applyFont="1" applyAlignment="1">
      <alignment horizontal="center" vertical="center" wrapText="1"/>
    </xf>
    <xf numFmtId="4" fontId="3283" fillId="0" borderId="0" xfId="0" applyNumberFormat="1" applyFont="1" applyAlignment="1">
      <alignment horizontal="center" vertical="center"/>
    </xf>
    <xf numFmtId="164" fontId="3284" fillId="0" borderId="0" xfId="0" applyNumberFormat="1" applyFont="1" applyAlignment="1">
      <alignment horizontal="center" vertical="center"/>
    </xf>
    <xf numFmtId="0" fontId="3285" fillId="0" borderId="0" xfId="0" applyFont="1" applyAlignment="1">
      <alignment horizontal="center" vertical="center" wrapText="1"/>
    </xf>
    <xf numFmtId="4" fontId="3286" fillId="0" borderId="0" xfId="0" applyNumberFormat="1" applyFont="1" applyAlignment="1">
      <alignment horizontal="center" vertical="center"/>
    </xf>
    <xf numFmtId="164" fontId="3287" fillId="0" borderId="0" xfId="0" applyNumberFormat="1" applyFont="1" applyAlignment="1">
      <alignment horizontal="center" vertical="center"/>
    </xf>
    <xf numFmtId="164" fontId="3288" fillId="0" borderId="0" xfId="0" applyNumberFormat="1" applyFont="1" applyAlignment="1">
      <alignment horizontal="center" vertical="center"/>
    </xf>
    <xf numFmtId="165" fontId="3289" fillId="0" borderId="0" xfId="0" applyNumberFormat="1" applyFont="1" applyAlignment="1">
      <alignment horizontal="center" vertical="center"/>
    </xf>
    <xf numFmtId="164" fontId="3290" fillId="0" borderId="0" xfId="0" applyNumberFormat="1" applyFont="1" applyAlignment="1">
      <alignment horizontal="center" vertical="center"/>
    </xf>
    <xf numFmtId="164" fontId="3291" fillId="0" borderId="0" xfId="0" applyNumberFormat="1" applyFont="1" applyAlignment="1">
      <alignment horizontal="center" vertical="center" wrapText="1"/>
    </xf>
    <xf numFmtId="4" fontId="3292" fillId="0" borderId="0" xfId="0" applyNumberFormat="1" applyFont="1" applyAlignment="1">
      <alignment horizontal="center" vertical="center"/>
    </xf>
    <xf numFmtId="164" fontId="3293" fillId="0" borderId="0" xfId="0" applyNumberFormat="1" applyFont="1" applyAlignment="1">
      <alignment horizontal="center" vertical="center"/>
    </xf>
    <xf numFmtId="0" fontId="3294" fillId="0" borderId="0" xfId="0" applyFont="1" applyAlignment="1">
      <alignment horizontal="center" vertical="center" wrapText="1"/>
    </xf>
    <xf numFmtId="4" fontId="3295" fillId="0" borderId="0" xfId="0" applyNumberFormat="1" applyFont="1" applyAlignment="1">
      <alignment horizontal="center" vertical="center"/>
    </xf>
    <xf numFmtId="164" fontId="3296" fillId="0" borderId="0" xfId="0" applyNumberFormat="1" applyFont="1" applyAlignment="1">
      <alignment horizontal="center" vertical="center"/>
    </xf>
    <xf numFmtId="164" fontId="3297" fillId="0" borderId="0" xfId="0" applyNumberFormat="1" applyFont="1" applyAlignment="1">
      <alignment horizontal="center" vertical="center"/>
    </xf>
    <xf numFmtId="165" fontId="3298" fillId="0" borderId="0" xfId="0" applyNumberFormat="1" applyFont="1" applyAlignment="1">
      <alignment horizontal="center" vertical="center"/>
    </xf>
    <xf numFmtId="164" fontId="3299" fillId="0" borderId="0" xfId="0" applyNumberFormat="1" applyFont="1" applyAlignment="1">
      <alignment horizontal="center" vertical="center"/>
    </xf>
    <xf numFmtId="164" fontId="3300" fillId="0" borderId="0" xfId="0" applyNumberFormat="1" applyFont="1" applyAlignment="1">
      <alignment horizontal="center" vertical="center" wrapText="1"/>
    </xf>
    <xf numFmtId="4" fontId="3301" fillId="0" borderId="0" xfId="0" applyNumberFormat="1" applyFont="1" applyAlignment="1">
      <alignment horizontal="center" vertical="center"/>
    </xf>
    <xf numFmtId="164" fontId="3302" fillId="0" borderId="0" xfId="0" applyNumberFormat="1" applyFont="1" applyAlignment="1">
      <alignment horizontal="center" vertical="center"/>
    </xf>
    <xf numFmtId="0" fontId="3303" fillId="0" borderId="0" xfId="0" applyFont="1" applyAlignment="1">
      <alignment horizontal="center" vertical="center" wrapText="1"/>
    </xf>
    <xf numFmtId="4" fontId="3304" fillId="0" borderId="0" xfId="0" applyNumberFormat="1" applyFont="1" applyAlignment="1">
      <alignment horizontal="center" vertical="center"/>
    </xf>
    <xf numFmtId="164" fontId="3305" fillId="0" borderId="0" xfId="0" applyNumberFormat="1" applyFont="1" applyAlignment="1">
      <alignment horizontal="center" vertical="center"/>
    </xf>
    <xf numFmtId="164" fontId="3306" fillId="0" borderId="0" xfId="0" applyNumberFormat="1" applyFont="1" applyAlignment="1">
      <alignment horizontal="center" vertical="center"/>
    </xf>
    <xf numFmtId="165" fontId="3307" fillId="0" borderId="0" xfId="0" applyNumberFormat="1" applyFont="1" applyAlignment="1">
      <alignment horizontal="center" vertical="center"/>
    </xf>
    <xf numFmtId="164" fontId="3308" fillId="0" borderId="0" xfId="0" applyNumberFormat="1" applyFont="1" applyAlignment="1">
      <alignment horizontal="center" vertical="center"/>
    </xf>
    <xf numFmtId="164" fontId="3309" fillId="0" borderId="0" xfId="0" applyNumberFormat="1" applyFont="1" applyAlignment="1">
      <alignment horizontal="center" vertical="center" wrapText="1"/>
    </xf>
    <xf numFmtId="4" fontId="3310" fillId="0" borderId="0" xfId="0" applyNumberFormat="1" applyFont="1" applyAlignment="1">
      <alignment horizontal="center" vertical="center"/>
    </xf>
    <xf numFmtId="164" fontId="3311" fillId="0" borderId="0" xfId="0" applyNumberFormat="1" applyFont="1" applyAlignment="1">
      <alignment horizontal="center" vertical="center"/>
    </xf>
    <xf numFmtId="0" fontId="3312" fillId="0" borderId="0" xfId="0" applyFont="1" applyAlignment="1">
      <alignment horizontal="center" vertical="center" wrapText="1"/>
    </xf>
    <xf numFmtId="4" fontId="3313" fillId="0" borderId="0" xfId="0" applyNumberFormat="1" applyFont="1" applyAlignment="1">
      <alignment horizontal="center" vertical="center"/>
    </xf>
    <xf numFmtId="164" fontId="3314" fillId="0" borderId="0" xfId="0" applyNumberFormat="1" applyFont="1" applyAlignment="1">
      <alignment horizontal="center" vertical="center"/>
    </xf>
    <xf numFmtId="164" fontId="3315" fillId="0" borderId="0" xfId="0" applyNumberFormat="1" applyFont="1" applyAlignment="1">
      <alignment horizontal="center" vertical="center"/>
    </xf>
    <xf numFmtId="165" fontId="3316" fillId="0" borderId="0" xfId="0" applyNumberFormat="1" applyFont="1" applyAlignment="1">
      <alignment horizontal="center" vertical="center"/>
    </xf>
    <xf numFmtId="164" fontId="3317" fillId="0" borderId="0" xfId="0" applyNumberFormat="1" applyFont="1" applyAlignment="1">
      <alignment horizontal="center" vertical="center"/>
    </xf>
    <xf numFmtId="164" fontId="3318" fillId="0" borderId="0" xfId="0" applyNumberFormat="1" applyFont="1" applyAlignment="1">
      <alignment horizontal="center" vertical="center" wrapText="1"/>
    </xf>
    <xf numFmtId="4" fontId="3319" fillId="0" borderId="0" xfId="0" applyNumberFormat="1" applyFont="1" applyAlignment="1">
      <alignment horizontal="center" vertical="center"/>
    </xf>
    <xf numFmtId="164" fontId="3320" fillId="0" borderId="0" xfId="0" applyNumberFormat="1" applyFont="1" applyAlignment="1">
      <alignment horizontal="center" vertical="center"/>
    </xf>
    <xf numFmtId="0" fontId="3321" fillId="0" borderId="0" xfId="0" applyFont="1" applyAlignment="1">
      <alignment horizontal="center" vertical="center" wrapText="1"/>
    </xf>
    <xf numFmtId="4" fontId="3322" fillId="0" borderId="0" xfId="0" applyNumberFormat="1" applyFont="1" applyAlignment="1">
      <alignment horizontal="center" vertical="center"/>
    </xf>
    <xf numFmtId="164" fontId="3323" fillId="0" borderId="0" xfId="0" applyNumberFormat="1" applyFont="1" applyAlignment="1">
      <alignment horizontal="center" vertical="center"/>
    </xf>
    <xf numFmtId="164" fontId="3324" fillId="0" borderId="0" xfId="0" applyNumberFormat="1" applyFont="1" applyAlignment="1">
      <alignment horizontal="center" vertical="center"/>
    </xf>
    <xf numFmtId="165" fontId="3325" fillId="0" borderId="0" xfId="0" applyNumberFormat="1" applyFont="1" applyAlignment="1">
      <alignment horizontal="center" vertical="center"/>
    </xf>
    <xf numFmtId="164" fontId="3326" fillId="0" borderId="0" xfId="0" applyNumberFormat="1" applyFont="1" applyAlignment="1">
      <alignment horizontal="center" vertical="center"/>
    </xf>
    <xf numFmtId="164" fontId="3327" fillId="0" borderId="0" xfId="0" applyNumberFormat="1" applyFont="1" applyAlignment="1">
      <alignment horizontal="center" vertical="center" wrapText="1"/>
    </xf>
    <xf numFmtId="4" fontId="3328" fillId="0" borderId="0" xfId="0" applyNumberFormat="1" applyFont="1" applyAlignment="1">
      <alignment horizontal="center" vertical="center"/>
    </xf>
    <xf numFmtId="164" fontId="3329" fillId="0" borderId="0" xfId="0" applyNumberFormat="1" applyFont="1" applyAlignment="1">
      <alignment horizontal="center" vertical="center"/>
    </xf>
    <xf numFmtId="0" fontId="3330" fillId="0" borderId="0" xfId="0" applyFont="1" applyAlignment="1">
      <alignment horizontal="center" vertical="center" wrapText="1"/>
    </xf>
    <xf numFmtId="4" fontId="3331" fillId="0" borderId="0" xfId="0" applyNumberFormat="1" applyFont="1" applyAlignment="1">
      <alignment horizontal="center" vertical="center"/>
    </xf>
    <xf numFmtId="164" fontId="3332" fillId="0" borderId="0" xfId="0" applyNumberFormat="1" applyFont="1" applyAlignment="1">
      <alignment horizontal="center" vertical="center"/>
    </xf>
    <xf numFmtId="164" fontId="3333" fillId="0" borderId="0" xfId="0" applyNumberFormat="1" applyFont="1" applyAlignment="1">
      <alignment horizontal="center" vertical="center"/>
    </xf>
    <xf numFmtId="165" fontId="3334" fillId="0" borderId="0" xfId="0" applyNumberFormat="1" applyFont="1" applyAlignment="1">
      <alignment horizontal="center" vertical="center"/>
    </xf>
    <xf numFmtId="164" fontId="3335" fillId="0" borderId="0" xfId="0" applyNumberFormat="1" applyFont="1" applyAlignment="1">
      <alignment horizontal="center" vertical="center"/>
    </xf>
    <xf numFmtId="164" fontId="3336" fillId="0" borderId="0" xfId="0" applyNumberFormat="1" applyFont="1" applyAlignment="1">
      <alignment horizontal="center" vertical="center" wrapText="1"/>
    </xf>
    <xf numFmtId="4" fontId="3337" fillId="0" borderId="0" xfId="0" applyNumberFormat="1" applyFont="1" applyAlignment="1">
      <alignment horizontal="center" vertical="center"/>
    </xf>
    <xf numFmtId="164" fontId="3338" fillId="0" borderId="0" xfId="0" applyNumberFormat="1" applyFont="1" applyAlignment="1">
      <alignment horizontal="center" vertical="center"/>
    </xf>
    <xf numFmtId="0" fontId="3339" fillId="0" borderId="0" xfId="0" applyFont="1" applyAlignment="1">
      <alignment horizontal="center" vertical="center" wrapText="1"/>
    </xf>
    <xf numFmtId="4" fontId="3340" fillId="0" borderId="0" xfId="0" applyNumberFormat="1" applyFont="1" applyAlignment="1">
      <alignment horizontal="center" vertical="center"/>
    </xf>
    <xf numFmtId="164" fontId="3341" fillId="0" borderId="0" xfId="0" applyNumberFormat="1" applyFont="1" applyAlignment="1">
      <alignment horizontal="center" vertical="center"/>
    </xf>
    <xf numFmtId="164" fontId="3342" fillId="0" borderId="0" xfId="0" applyNumberFormat="1" applyFont="1" applyAlignment="1">
      <alignment horizontal="center" vertical="center"/>
    </xf>
    <xf numFmtId="165" fontId="3343" fillId="0" borderId="0" xfId="0" applyNumberFormat="1" applyFont="1" applyAlignment="1">
      <alignment horizontal="center" vertical="center"/>
    </xf>
    <xf numFmtId="164" fontId="3344" fillId="0" borderId="0" xfId="0" applyNumberFormat="1" applyFont="1" applyAlignment="1">
      <alignment horizontal="center" vertical="center"/>
    </xf>
    <xf numFmtId="164" fontId="3345" fillId="0" borderId="0" xfId="0" applyNumberFormat="1" applyFont="1" applyAlignment="1">
      <alignment horizontal="center" vertical="center" wrapText="1"/>
    </xf>
    <xf numFmtId="4" fontId="3346" fillId="0" borderId="0" xfId="0" applyNumberFormat="1" applyFont="1" applyAlignment="1">
      <alignment horizontal="center" vertical="center"/>
    </xf>
    <xf numFmtId="164" fontId="3347" fillId="0" borderId="0" xfId="0" applyNumberFormat="1" applyFont="1" applyAlignment="1">
      <alignment horizontal="center" vertical="center"/>
    </xf>
    <xf numFmtId="0" fontId="3348" fillId="0" borderId="0" xfId="0" applyFont="1" applyAlignment="1">
      <alignment horizontal="center" vertical="center" wrapText="1"/>
    </xf>
    <xf numFmtId="4" fontId="3349" fillId="0" borderId="0" xfId="0" applyNumberFormat="1" applyFont="1" applyAlignment="1">
      <alignment horizontal="center" vertical="center"/>
    </xf>
    <xf numFmtId="164" fontId="3350" fillId="0" borderId="0" xfId="0" applyNumberFormat="1" applyFont="1" applyAlignment="1">
      <alignment horizontal="center" vertical="center"/>
    </xf>
    <xf numFmtId="164" fontId="3351" fillId="0" borderId="0" xfId="0" applyNumberFormat="1" applyFont="1" applyAlignment="1">
      <alignment horizontal="center" vertical="center"/>
    </xf>
    <xf numFmtId="165" fontId="3352" fillId="0" borderId="0" xfId="0" applyNumberFormat="1" applyFont="1" applyAlignment="1">
      <alignment horizontal="center" vertical="center"/>
    </xf>
    <xf numFmtId="164" fontId="3353" fillId="0" borderId="0" xfId="0" applyNumberFormat="1" applyFont="1" applyAlignment="1">
      <alignment horizontal="center" vertical="center"/>
    </xf>
    <xf numFmtId="164" fontId="3354" fillId="0" borderId="0" xfId="0" applyNumberFormat="1" applyFont="1" applyAlignment="1">
      <alignment horizontal="center" vertical="center" wrapText="1"/>
    </xf>
    <xf numFmtId="4" fontId="3355" fillId="0" borderId="0" xfId="0" applyNumberFormat="1" applyFont="1" applyAlignment="1">
      <alignment horizontal="center" vertical="center"/>
    </xf>
    <xf numFmtId="164" fontId="3356" fillId="0" borderId="0" xfId="0" applyNumberFormat="1" applyFont="1" applyAlignment="1">
      <alignment horizontal="center" vertical="center"/>
    </xf>
    <xf numFmtId="0" fontId="3357" fillId="0" borderId="0" xfId="0" applyFont="1" applyAlignment="1">
      <alignment horizontal="center" vertical="center" wrapText="1"/>
    </xf>
    <xf numFmtId="4" fontId="3358" fillId="0" borderId="0" xfId="0" applyNumberFormat="1" applyFont="1" applyAlignment="1">
      <alignment horizontal="center" vertical="center"/>
    </xf>
    <xf numFmtId="164" fontId="3359" fillId="0" borderId="0" xfId="0" applyNumberFormat="1" applyFont="1" applyAlignment="1">
      <alignment horizontal="center" vertical="center"/>
    </xf>
    <xf numFmtId="164" fontId="3360" fillId="0" borderId="0" xfId="0" applyNumberFormat="1" applyFont="1" applyAlignment="1">
      <alignment horizontal="center" vertical="center"/>
    </xf>
    <xf numFmtId="165" fontId="3361" fillId="0" borderId="0" xfId="0" applyNumberFormat="1" applyFont="1" applyAlignment="1">
      <alignment horizontal="center" vertical="center"/>
    </xf>
    <xf numFmtId="164" fontId="3362" fillId="0" borderId="0" xfId="0" applyNumberFormat="1" applyFont="1" applyAlignment="1">
      <alignment horizontal="center" vertical="center"/>
    </xf>
    <xf numFmtId="164" fontId="3363" fillId="0" borderId="0" xfId="0" applyNumberFormat="1" applyFont="1" applyAlignment="1">
      <alignment horizontal="center" vertical="center" wrapText="1"/>
    </xf>
    <xf numFmtId="4" fontId="3364" fillId="0" borderId="0" xfId="0" applyNumberFormat="1" applyFont="1" applyAlignment="1">
      <alignment horizontal="center" vertical="center"/>
    </xf>
    <xf numFmtId="164" fontId="3365" fillId="0" borderId="0" xfId="0" applyNumberFormat="1" applyFont="1" applyAlignment="1">
      <alignment horizontal="center" vertical="center"/>
    </xf>
    <xf numFmtId="0" fontId="3366" fillId="0" borderId="0" xfId="0" applyFont="1" applyAlignment="1">
      <alignment horizontal="center" vertical="center" wrapText="1"/>
    </xf>
    <xf numFmtId="4" fontId="3367" fillId="0" borderId="0" xfId="0" applyNumberFormat="1" applyFont="1" applyAlignment="1">
      <alignment horizontal="center" vertical="center"/>
    </xf>
    <xf numFmtId="164" fontId="3368" fillId="0" borderId="0" xfId="0" applyNumberFormat="1" applyFont="1" applyAlignment="1">
      <alignment horizontal="center" vertical="center"/>
    </xf>
    <xf numFmtId="164" fontId="3369" fillId="0" borderId="0" xfId="0" applyNumberFormat="1" applyFont="1" applyAlignment="1">
      <alignment horizontal="center" vertical="center"/>
    </xf>
    <xf numFmtId="165" fontId="3370" fillId="0" borderId="0" xfId="0" applyNumberFormat="1" applyFont="1" applyAlignment="1">
      <alignment horizontal="center" vertical="center"/>
    </xf>
    <xf numFmtId="164" fontId="3371" fillId="0" borderId="0" xfId="0" applyNumberFormat="1" applyFont="1" applyAlignment="1">
      <alignment horizontal="center" vertical="center"/>
    </xf>
    <xf numFmtId="164" fontId="3372" fillId="0" borderId="0" xfId="0" applyNumberFormat="1" applyFont="1" applyAlignment="1">
      <alignment horizontal="center" vertical="center" wrapText="1"/>
    </xf>
    <xf numFmtId="4" fontId="3373" fillId="0" borderId="0" xfId="0" applyNumberFormat="1" applyFont="1" applyAlignment="1">
      <alignment horizontal="center" vertical="center"/>
    </xf>
    <xf numFmtId="164" fontId="3374" fillId="0" borderId="0" xfId="0" applyNumberFormat="1" applyFont="1" applyAlignment="1">
      <alignment horizontal="center" vertical="center"/>
    </xf>
    <xf numFmtId="0" fontId="3375" fillId="3" borderId="1" xfId="0" applyFont="1" applyFill="1" applyBorder="1" applyAlignment="1">
      <alignment horizontal="center" vertical="center" wrapText="1"/>
    </xf>
    <xf numFmtId="164" fontId="3375" fillId="3" borderId="1" xfId="0" applyNumberFormat="1" applyFont="1" applyFill="1" applyBorder="1" applyAlignment="1">
      <alignment horizontal="center" vertical="center" wrapText="1"/>
    </xf>
    <xf numFmtId="0" fontId="3376" fillId="0" borderId="0" xfId="0" applyFont="1" applyAlignment="1">
      <alignment horizontal="center" vertical="center" wrapText="1"/>
    </xf>
    <xf numFmtId="4" fontId="3377" fillId="0" borderId="0" xfId="0" applyNumberFormat="1" applyFont="1" applyAlignment="1">
      <alignment horizontal="center" vertical="center"/>
    </xf>
    <xf numFmtId="164" fontId="3378" fillId="0" borderId="0" xfId="0" applyNumberFormat="1" applyFont="1" applyAlignment="1">
      <alignment horizontal="center" vertical="center"/>
    </xf>
    <xf numFmtId="164" fontId="3379" fillId="0" borderId="0" xfId="0" applyNumberFormat="1" applyFont="1" applyAlignment="1">
      <alignment horizontal="center" vertical="center"/>
    </xf>
    <xf numFmtId="165" fontId="3380" fillId="0" borderId="0" xfId="0" applyNumberFormat="1" applyFont="1" applyAlignment="1">
      <alignment horizontal="center" vertical="center"/>
    </xf>
    <xf numFmtId="164" fontId="3381" fillId="0" borderId="0" xfId="0" applyNumberFormat="1" applyFont="1" applyAlignment="1">
      <alignment horizontal="center" vertical="center"/>
    </xf>
    <xf numFmtId="164" fontId="3382" fillId="0" borderId="0" xfId="0" applyNumberFormat="1" applyFont="1" applyAlignment="1">
      <alignment horizontal="center" vertical="center" wrapText="1"/>
    </xf>
    <xf numFmtId="4" fontId="3383" fillId="0" borderId="0" xfId="0" applyNumberFormat="1" applyFont="1" applyAlignment="1">
      <alignment horizontal="center" vertical="center"/>
    </xf>
    <xf numFmtId="164" fontId="3384" fillId="0" borderId="0" xfId="0" applyNumberFormat="1" applyFont="1" applyAlignment="1">
      <alignment horizontal="center" vertical="center"/>
    </xf>
    <xf numFmtId="0" fontId="3385" fillId="0" borderId="0" xfId="0" applyFont="1" applyAlignment="1">
      <alignment horizontal="center" vertical="center" wrapText="1"/>
    </xf>
    <xf numFmtId="4" fontId="3386" fillId="0" borderId="0" xfId="0" applyNumberFormat="1" applyFont="1" applyAlignment="1">
      <alignment horizontal="center" vertical="center"/>
    </xf>
    <xf numFmtId="164" fontId="3387" fillId="0" borderId="0" xfId="0" applyNumberFormat="1" applyFont="1" applyAlignment="1">
      <alignment horizontal="center" vertical="center"/>
    </xf>
    <xf numFmtId="164" fontId="3388" fillId="0" borderId="0" xfId="0" applyNumberFormat="1" applyFont="1" applyAlignment="1">
      <alignment horizontal="center" vertical="center"/>
    </xf>
    <xf numFmtId="165" fontId="3389" fillId="0" borderId="0" xfId="0" applyNumberFormat="1" applyFont="1" applyAlignment="1">
      <alignment horizontal="center" vertical="center"/>
    </xf>
    <xf numFmtId="164" fontId="3390" fillId="0" borderId="0" xfId="0" applyNumberFormat="1" applyFont="1" applyAlignment="1">
      <alignment horizontal="center" vertical="center"/>
    </xf>
    <xf numFmtId="164" fontId="3391" fillId="0" borderId="0" xfId="0" applyNumberFormat="1" applyFont="1" applyAlignment="1">
      <alignment horizontal="center" vertical="center" wrapText="1"/>
    </xf>
    <xf numFmtId="4" fontId="3392" fillId="0" borderId="0" xfId="0" applyNumberFormat="1" applyFont="1" applyAlignment="1">
      <alignment horizontal="center" vertical="center"/>
    </xf>
    <xf numFmtId="164" fontId="3393" fillId="0" borderId="0" xfId="0" applyNumberFormat="1" applyFont="1" applyAlignment="1">
      <alignment horizontal="center" vertical="center"/>
    </xf>
    <xf numFmtId="0" fontId="3394" fillId="0" borderId="0" xfId="0" applyFont="1" applyAlignment="1">
      <alignment horizontal="center" vertical="center" wrapText="1"/>
    </xf>
    <xf numFmtId="4" fontId="3395" fillId="0" borderId="0" xfId="0" applyNumberFormat="1" applyFont="1" applyAlignment="1">
      <alignment horizontal="center" vertical="center"/>
    </xf>
    <xf numFmtId="164" fontId="3396" fillId="0" borderId="0" xfId="0" applyNumberFormat="1" applyFont="1" applyAlignment="1">
      <alignment horizontal="center" vertical="center"/>
    </xf>
    <xf numFmtId="164" fontId="3397" fillId="0" borderId="0" xfId="0" applyNumberFormat="1" applyFont="1" applyAlignment="1">
      <alignment horizontal="center" vertical="center"/>
    </xf>
    <xf numFmtId="165" fontId="3398" fillId="0" borderId="0" xfId="0" applyNumberFormat="1" applyFont="1" applyAlignment="1">
      <alignment horizontal="center" vertical="center"/>
    </xf>
    <xf numFmtId="164" fontId="3399" fillId="0" borderId="0" xfId="0" applyNumberFormat="1" applyFont="1" applyAlignment="1">
      <alignment horizontal="center" vertical="center"/>
    </xf>
    <xf numFmtId="164" fontId="3400" fillId="0" borderId="0" xfId="0" applyNumberFormat="1" applyFont="1" applyAlignment="1">
      <alignment horizontal="center" vertical="center" wrapText="1"/>
    </xf>
    <xf numFmtId="4" fontId="3401" fillId="0" borderId="0" xfId="0" applyNumberFormat="1" applyFont="1" applyAlignment="1">
      <alignment horizontal="center" vertical="center"/>
    </xf>
    <xf numFmtId="164" fontId="3402" fillId="0" borderId="0" xfId="0" applyNumberFormat="1" applyFont="1" applyAlignment="1">
      <alignment horizontal="center" vertical="center"/>
    </xf>
    <xf numFmtId="0" fontId="3403" fillId="0" borderId="0" xfId="0" applyFont="1" applyAlignment="1">
      <alignment horizontal="center" vertical="center" wrapText="1"/>
    </xf>
    <xf numFmtId="4" fontId="3404" fillId="0" borderId="0" xfId="0" applyNumberFormat="1" applyFont="1" applyAlignment="1">
      <alignment horizontal="center" vertical="center"/>
    </xf>
    <xf numFmtId="164" fontId="3405" fillId="0" borderId="0" xfId="0" applyNumberFormat="1" applyFont="1" applyAlignment="1">
      <alignment horizontal="center" vertical="center"/>
    </xf>
    <xf numFmtId="164" fontId="3406" fillId="0" borderId="0" xfId="0" applyNumberFormat="1" applyFont="1" applyAlignment="1">
      <alignment horizontal="center" vertical="center"/>
    </xf>
    <xf numFmtId="165" fontId="3407" fillId="0" borderId="0" xfId="0" applyNumberFormat="1" applyFont="1" applyAlignment="1">
      <alignment horizontal="center" vertical="center"/>
    </xf>
    <xf numFmtId="164" fontId="3408" fillId="0" borderId="0" xfId="0" applyNumberFormat="1" applyFont="1" applyAlignment="1">
      <alignment horizontal="center" vertical="center"/>
    </xf>
    <xf numFmtId="164" fontId="3409" fillId="0" borderId="0" xfId="0" applyNumberFormat="1" applyFont="1" applyAlignment="1">
      <alignment horizontal="center" vertical="center" wrapText="1"/>
    </xf>
    <xf numFmtId="4" fontId="3410" fillId="0" borderId="0" xfId="0" applyNumberFormat="1" applyFont="1" applyAlignment="1">
      <alignment horizontal="center" vertical="center"/>
    </xf>
    <xf numFmtId="164" fontId="3411" fillId="0" borderId="0" xfId="0" applyNumberFormat="1" applyFont="1" applyAlignment="1">
      <alignment horizontal="center" vertical="center"/>
    </xf>
    <xf numFmtId="0" fontId="3412" fillId="0" borderId="0" xfId="0" applyFont="1" applyAlignment="1">
      <alignment horizontal="center" vertical="center" wrapText="1"/>
    </xf>
    <xf numFmtId="4" fontId="3413" fillId="0" borderId="0" xfId="0" applyNumberFormat="1" applyFont="1" applyAlignment="1">
      <alignment horizontal="center" vertical="center"/>
    </xf>
    <xf numFmtId="164" fontId="3414" fillId="0" borderId="0" xfId="0" applyNumberFormat="1" applyFont="1" applyAlignment="1">
      <alignment horizontal="center" vertical="center"/>
    </xf>
    <xf numFmtId="164" fontId="3415" fillId="0" borderId="0" xfId="0" applyNumberFormat="1" applyFont="1" applyAlignment="1">
      <alignment horizontal="center" vertical="center"/>
    </xf>
    <xf numFmtId="165" fontId="3416" fillId="0" borderId="0" xfId="0" applyNumberFormat="1" applyFont="1" applyAlignment="1">
      <alignment horizontal="center" vertical="center"/>
    </xf>
    <xf numFmtId="164" fontId="3417" fillId="0" borderId="0" xfId="0" applyNumberFormat="1" applyFont="1" applyAlignment="1">
      <alignment horizontal="center" vertical="center"/>
    </xf>
    <xf numFmtId="164" fontId="3418" fillId="0" borderId="0" xfId="0" applyNumberFormat="1" applyFont="1" applyAlignment="1">
      <alignment horizontal="center" vertical="center" wrapText="1"/>
    </xf>
    <xf numFmtId="4" fontId="3419" fillId="0" borderId="0" xfId="0" applyNumberFormat="1" applyFont="1" applyAlignment="1">
      <alignment horizontal="center" vertical="center"/>
    </xf>
    <xf numFmtId="164" fontId="3420" fillId="0" borderId="0" xfId="0" applyNumberFormat="1" applyFont="1" applyAlignment="1">
      <alignment horizontal="center" vertical="center"/>
    </xf>
    <xf numFmtId="0" fontId="3421" fillId="0" borderId="0" xfId="0" applyFont="1" applyAlignment="1">
      <alignment horizontal="center" vertical="center" wrapText="1"/>
    </xf>
    <xf numFmtId="4" fontId="3422" fillId="0" borderId="0" xfId="0" applyNumberFormat="1" applyFont="1" applyAlignment="1">
      <alignment horizontal="center" vertical="center"/>
    </xf>
    <xf numFmtId="164" fontId="3423" fillId="0" borderId="0" xfId="0" applyNumberFormat="1" applyFont="1" applyAlignment="1">
      <alignment horizontal="center" vertical="center"/>
    </xf>
    <xf numFmtId="164" fontId="3424" fillId="0" borderId="0" xfId="0" applyNumberFormat="1" applyFont="1" applyAlignment="1">
      <alignment horizontal="center" vertical="center"/>
    </xf>
    <xf numFmtId="165" fontId="3425" fillId="0" borderId="0" xfId="0" applyNumberFormat="1" applyFont="1" applyAlignment="1">
      <alignment horizontal="center" vertical="center"/>
    </xf>
    <xf numFmtId="164" fontId="3426" fillId="0" borderId="0" xfId="0" applyNumberFormat="1" applyFont="1" applyAlignment="1">
      <alignment horizontal="center" vertical="center"/>
    </xf>
    <xf numFmtId="164" fontId="3427" fillId="0" borderId="0" xfId="0" applyNumberFormat="1" applyFont="1" applyAlignment="1">
      <alignment horizontal="center" vertical="center" wrapText="1"/>
    </xf>
    <xf numFmtId="4" fontId="3428" fillId="0" borderId="0" xfId="0" applyNumberFormat="1" applyFont="1" applyAlignment="1">
      <alignment horizontal="center" vertical="center"/>
    </xf>
    <xf numFmtId="164" fontId="3429" fillId="0" borderId="0" xfId="0" applyNumberFormat="1" applyFont="1" applyAlignment="1">
      <alignment horizontal="center" vertical="center"/>
    </xf>
    <xf numFmtId="0" fontId="3430" fillId="0" borderId="0" xfId="0" applyFont="1" applyAlignment="1">
      <alignment horizontal="center" vertical="center" wrapText="1"/>
    </xf>
    <xf numFmtId="4" fontId="3431" fillId="0" borderId="0" xfId="0" applyNumberFormat="1" applyFont="1" applyAlignment="1">
      <alignment horizontal="center" vertical="center"/>
    </xf>
    <xf numFmtId="164" fontId="3432" fillId="0" borderId="0" xfId="0" applyNumberFormat="1" applyFont="1" applyAlignment="1">
      <alignment horizontal="center" vertical="center"/>
    </xf>
    <xf numFmtId="164" fontId="3433" fillId="0" borderId="0" xfId="0" applyNumberFormat="1" applyFont="1" applyAlignment="1">
      <alignment horizontal="center" vertical="center"/>
    </xf>
    <xf numFmtId="165" fontId="3434" fillId="0" borderId="0" xfId="0" applyNumberFormat="1" applyFont="1" applyAlignment="1">
      <alignment horizontal="center" vertical="center"/>
    </xf>
    <xf numFmtId="164" fontId="3435" fillId="0" borderId="0" xfId="0" applyNumberFormat="1" applyFont="1" applyAlignment="1">
      <alignment horizontal="center" vertical="center"/>
    </xf>
    <xf numFmtId="164" fontId="3436" fillId="0" borderId="0" xfId="0" applyNumberFormat="1" applyFont="1" applyAlignment="1">
      <alignment horizontal="center" vertical="center" wrapText="1"/>
    </xf>
    <xf numFmtId="4" fontId="3437" fillId="0" borderId="0" xfId="0" applyNumberFormat="1" applyFont="1" applyAlignment="1">
      <alignment horizontal="center" vertical="center"/>
    </xf>
    <xf numFmtId="164" fontId="3438" fillId="0" borderId="0" xfId="0" applyNumberFormat="1" applyFont="1" applyAlignment="1">
      <alignment horizontal="center" vertical="center"/>
    </xf>
    <xf numFmtId="0" fontId="3439" fillId="0" borderId="0" xfId="0" applyFont="1" applyAlignment="1">
      <alignment horizontal="center" vertical="center" wrapText="1"/>
    </xf>
    <xf numFmtId="4" fontId="3440" fillId="0" borderId="0" xfId="0" applyNumberFormat="1" applyFont="1" applyAlignment="1">
      <alignment horizontal="center" vertical="center"/>
    </xf>
    <xf numFmtId="164" fontId="3441" fillId="0" borderId="0" xfId="0" applyNumberFormat="1" applyFont="1" applyAlignment="1">
      <alignment horizontal="center" vertical="center"/>
    </xf>
    <xf numFmtId="164" fontId="3442" fillId="0" borderId="0" xfId="0" applyNumberFormat="1" applyFont="1" applyAlignment="1">
      <alignment horizontal="center" vertical="center"/>
    </xf>
    <xf numFmtId="165" fontId="3443" fillId="0" borderId="0" xfId="0" applyNumberFormat="1" applyFont="1" applyAlignment="1">
      <alignment horizontal="center" vertical="center"/>
    </xf>
    <xf numFmtId="164" fontId="3444" fillId="0" borderId="0" xfId="0" applyNumberFormat="1" applyFont="1" applyAlignment="1">
      <alignment horizontal="center" vertical="center"/>
    </xf>
    <xf numFmtId="164" fontId="3445" fillId="0" borderId="0" xfId="0" applyNumberFormat="1" applyFont="1" applyAlignment="1">
      <alignment horizontal="center" vertical="center" wrapText="1"/>
    </xf>
    <xf numFmtId="4" fontId="3446" fillId="0" borderId="0" xfId="0" applyNumberFormat="1" applyFont="1" applyAlignment="1">
      <alignment horizontal="center" vertical="center"/>
    </xf>
    <xf numFmtId="164" fontId="3447" fillId="0" borderId="0" xfId="0" applyNumberFormat="1" applyFont="1" applyAlignment="1">
      <alignment horizontal="center" vertical="center"/>
    </xf>
    <xf numFmtId="0" fontId="3448" fillId="0" borderId="0" xfId="0" applyFont="1" applyAlignment="1">
      <alignment horizontal="center" vertical="center" wrapText="1"/>
    </xf>
    <xf numFmtId="4" fontId="3449" fillId="0" borderId="0" xfId="0" applyNumberFormat="1" applyFont="1" applyAlignment="1">
      <alignment horizontal="center" vertical="center"/>
    </xf>
    <xf numFmtId="164" fontId="3450" fillId="0" borderId="0" xfId="0" applyNumberFormat="1" applyFont="1" applyAlignment="1">
      <alignment horizontal="center" vertical="center"/>
    </xf>
    <xf numFmtId="164" fontId="3451" fillId="0" borderId="0" xfId="0" applyNumberFormat="1" applyFont="1" applyAlignment="1">
      <alignment horizontal="center" vertical="center"/>
    </xf>
    <xf numFmtId="165" fontId="3452" fillId="0" borderId="0" xfId="0" applyNumberFormat="1" applyFont="1" applyAlignment="1">
      <alignment horizontal="center" vertical="center"/>
    </xf>
    <xf numFmtId="164" fontId="3453" fillId="0" borderId="0" xfId="0" applyNumberFormat="1" applyFont="1" applyAlignment="1">
      <alignment horizontal="center" vertical="center"/>
    </xf>
    <xf numFmtId="164" fontId="3454" fillId="0" borderId="0" xfId="0" applyNumberFormat="1" applyFont="1" applyAlignment="1">
      <alignment horizontal="center" vertical="center" wrapText="1"/>
    </xf>
    <xf numFmtId="4" fontId="3455" fillId="0" borderId="0" xfId="0" applyNumberFormat="1" applyFont="1" applyAlignment="1">
      <alignment horizontal="center" vertical="center"/>
    </xf>
    <xf numFmtId="164" fontId="3456" fillId="0" borderId="0" xfId="0" applyNumberFormat="1" applyFont="1" applyAlignment="1">
      <alignment horizontal="center" vertical="center"/>
    </xf>
    <xf numFmtId="0" fontId="3457" fillId="3" borderId="1" xfId="0" applyFont="1" applyFill="1" applyBorder="1" applyAlignment="1">
      <alignment horizontal="center" vertical="center" wrapText="1"/>
    </xf>
    <xf numFmtId="164" fontId="3457" fillId="3" borderId="1" xfId="0" applyNumberFormat="1" applyFont="1" applyFill="1" applyBorder="1" applyAlignment="1">
      <alignment horizontal="center" vertical="center" wrapText="1"/>
    </xf>
    <xf numFmtId="0" fontId="3458" fillId="0" borderId="0" xfId="0" applyFont="1" applyAlignment="1">
      <alignment horizontal="center" vertical="center" wrapText="1"/>
    </xf>
    <xf numFmtId="4" fontId="3459" fillId="0" borderId="0" xfId="0" applyNumberFormat="1" applyFont="1" applyAlignment="1">
      <alignment horizontal="center" vertical="center"/>
    </xf>
    <xf numFmtId="164" fontId="3460" fillId="0" borderId="0" xfId="0" applyNumberFormat="1" applyFont="1" applyAlignment="1">
      <alignment horizontal="center" vertical="center"/>
    </xf>
    <xf numFmtId="164" fontId="3461" fillId="0" borderId="0" xfId="0" applyNumberFormat="1" applyFont="1" applyAlignment="1">
      <alignment horizontal="center" vertical="center"/>
    </xf>
    <xf numFmtId="165" fontId="3462" fillId="0" borderId="0" xfId="0" applyNumberFormat="1" applyFont="1" applyAlignment="1">
      <alignment horizontal="center" vertical="center"/>
    </xf>
    <xf numFmtId="164" fontId="3463" fillId="0" borderId="0" xfId="0" applyNumberFormat="1" applyFont="1" applyAlignment="1">
      <alignment horizontal="center" vertical="center"/>
    </xf>
    <xf numFmtId="164" fontId="3464" fillId="0" borderId="0" xfId="0" applyNumberFormat="1" applyFont="1" applyAlignment="1">
      <alignment horizontal="center" vertical="center" wrapText="1"/>
    </xf>
    <xf numFmtId="4" fontId="3465" fillId="0" borderId="0" xfId="0" applyNumberFormat="1" applyFont="1" applyAlignment="1">
      <alignment horizontal="center" vertical="center"/>
    </xf>
    <xf numFmtId="164" fontId="3466" fillId="0" borderId="0" xfId="0" applyNumberFormat="1" applyFont="1" applyAlignment="1">
      <alignment horizontal="center" vertical="center"/>
    </xf>
    <xf numFmtId="0" fontId="3467" fillId="0" borderId="0" xfId="0" applyFont="1" applyAlignment="1">
      <alignment horizontal="center" vertical="center" wrapText="1"/>
    </xf>
    <xf numFmtId="4" fontId="3468" fillId="0" borderId="0" xfId="0" applyNumberFormat="1" applyFont="1" applyAlignment="1">
      <alignment horizontal="center" vertical="center"/>
    </xf>
    <xf numFmtId="164" fontId="3469" fillId="0" borderId="0" xfId="0" applyNumberFormat="1" applyFont="1" applyAlignment="1">
      <alignment horizontal="center" vertical="center"/>
    </xf>
    <xf numFmtId="164" fontId="3470" fillId="0" borderId="0" xfId="0" applyNumberFormat="1" applyFont="1" applyAlignment="1">
      <alignment horizontal="center" vertical="center"/>
    </xf>
    <xf numFmtId="165" fontId="3471" fillId="0" borderId="0" xfId="0" applyNumberFormat="1" applyFont="1" applyAlignment="1">
      <alignment horizontal="center" vertical="center"/>
    </xf>
    <xf numFmtId="164" fontId="3472" fillId="0" borderId="0" xfId="0" applyNumberFormat="1" applyFont="1" applyAlignment="1">
      <alignment horizontal="center" vertical="center"/>
    </xf>
    <xf numFmtId="164" fontId="3473" fillId="0" borderId="0" xfId="0" applyNumberFormat="1" applyFont="1" applyAlignment="1">
      <alignment horizontal="center" vertical="center" wrapText="1"/>
    </xf>
    <xf numFmtId="4" fontId="3474" fillId="0" borderId="0" xfId="0" applyNumberFormat="1" applyFont="1" applyAlignment="1">
      <alignment horizontal="center" vertical="center"/>
    </xf>
    <xf numFmtId="164" fontId="3475" fillId="0" borderId="0" xfId="0" applyNumberFormat="1" applyFont="1" applyAlignment="1">
      <alignment horizontal="center" vertical="center"/>
    </xf>
    <xf numFmtId="0" fontId="3476" fillId="0" borderId="0" xfId="0" applyFont="1" applyAlignment="1">
      <alignment horizontal="center" vertical="center" wrapText="1"/>
    </xf>
    <xf numFmtId="4" fontId="3477" fillId="0" borderId="0" xfId="0" applyNumberFormat="1" applyFont="1" applyAlignment="1">
      <alignment horizontal="center" vertical="center"/>
    </xf>
    <xf numFmtId="164" fontId="3478" fillId="0" borderId="0" xfId="0" applyNumberFormat="1" applyFont="1" applyAlignment="1">
      <alignment horizontal="center" vertical="center"/>
    </xf>
    <xf numFmtId="164" fontId="3479" fillId="0" borderId="0" xfId="0" applyNumberFormat="1" applyFont="1" applyAlignment="1">
      <alignment horizontal="center" vertical="center"/>
    </xf>
    <xf numFmtId="165" fontId="3480" fillId="0" borderId="0" xfId="0" applyNumberFormat="1" applyFont="1" applyAlignment="1">
      <alignment horizontal="center" vertical="center"/>
    </xf>
    <xf numFmtId="164" fontId="3481" fillId="0" borderId="0" xfId="0" applyNumberFormat="1" applyFont="1" applyAlignment="1">
      <alignment horizontal="center" vertical="center"/>
    </xf>
    <xf numFmtId="164" fontId="3482" fillId="0" borderId="0" xfId="0" applyNumberFormat="1" applyFont="1" applyAlignment="1">
      <alignment horizontal="center" vertical="center" wrapText="1"/>
    </xf>
    <xf numFmtId="4" fontId="3483" fillId="0" borderId="0" xfId="0" applyNumberFormat="1" applyFont="1" applyAlignment="1">
      <alignment horizontal="center" vertical="center"/>
    </xf>
    <xf numFmtId="164" fontId="3484" fillId="0" borderId="0" xfId="0" applyNumberFormat="1" applyFont="1" applyAlignment="1">
      <alignment horizontal="center" vertical="center"/>
    </xf>
    <xf numFmtId="0" fontId="3485" fillId="0" borderId="0" xfId="0" applyFont="1" applyAlignment="1">
      <alignment horizontal="center" vertical="center" wrapText="1"/>
    </xf>
    <xf numFmtId="4" fontId="3486" fillId="0" borderId="0" xfId="0" applyNumberFormat="1" applyFont="1" applyAlignment="1">
      <alignment horizontal="center" vertical="center"/>
    </xf>
    <xf numFmtId="164" fontId="3487" fillId="0" borderId="0" xfId="0" applyNumberFormat="1" applyFont="1" applyAlignment="1">
      <alignment horizontal="center" vertical="center"/>
    </xf>
    <xf numFmtId="164" fontId="3488" fillId="0" borderId="0" xfId="0" applyNumberFormat="1" applyFont="1" applyAlignment="1">
      <alignment horizontal="center" vertical="center"/>
    </xf>
    <xf numFmtId="165" fontId="3489" fillId="0" borderId="0" xfId="0" applyNumberFormat="1" applyFont="1" applyAlignment="1">
      <alignment horizontal="center" vertical="center"/>
    </xf>
    <xf numFmtId="164" fontId="3490" fillId="0" borderId="0" xfId="0" applyNumberFormat="1" applyFont="1" applyAlignment="1">
      <alignment horizontal="center" vertical="center"/>
    </xf>
    <xf numFmtId="164" fontId="3491" fillId="0" borderId="0" xfId="0" applyNumberFormat="1" applyFont="1" applyAlignment="1">
      <alignment horizontal="center" vertical="center" wrapText="1"/>
    </xf>
    <xf numFmtId="4" fontId="3492" fillId="0" borderId="0" xfId="0" applyNumberFormat="1" applyFont="1" applyAlignment="1">
      <alignment horizontal="center" vertical="center"/>
    </xf>
    <xf numFmtId="164" fontId="3493" fillId="0" borderId="0" xfId="0" applyNumberFormat="1" applyFont="1" applyAlignment="1">
      <alignment horizontal="center" vertical="center"/>
    </xf>
    <xf numFmtId="0" fontId="3494" fillId="0" borderId="0" xfId="0" applyFont="1" applyAlignment="1">
      <alignment horizontal="center" vertical="center" wrapText="1"/>
    </xf>
    <xf numFmtId="4" fontId="3495" fillId="0" borderId="0" xfId="0" applyNumberFormat="1" applyFont="1" applyAlignment="1">
      <alignment horizontal="center" vertical="center"/>
    </xf>
    <xf numFmtId="164" fontId="3496" fillId="0" borderId="0" xfId="0" applyNumberFormat="1" applyFont="1" applyAlignment="1">
      <alignment horizontal="center" vertical="center"/>
    </xf>
    <xf numFmtId="164" fontId="3497" fillId="0" borderId="0" xfId="0" applyNumberFormat="1" applyFont="1" applyAlignment="1">
      <alignment horizontal="center" vertical="center"/>
    </xf>
    <xf numFmtId="165" fontId="3498" fillId="0" borderId="0" xfId="0" applyNumberFormat="1" applyFont="1" applyAlignment="1">
      <alignment horizontal="center" vertical="center"/>
    </xf>
    <xf numFmtId="164" fontId="3499" fillId="0" borderId="0" xfId="0" applyNumberFormat="1" applyFont="1" applyAlignment="1">
      <alignment horizontal="center" vertical="center"/>
    </xf>
    <xf numFmtId="164" fontId="3500" fillId="0" borderId="0" xfId="0" applyNumberFormat="1" applyFont="1" applyAlignment="1">
      <alignment horizontal="center" vertical="center" wrapText="1"/>
    </xf>
    <xf numFmtId="4" fontId="3501" fillId="0" borderId="0" xfId="0" applyNumberFormat="1" applyFont="1" applyAlignment="1">
      <alignment horizontal="center" vertical="center"/>
    </xf>
    <xf numFmtId="164" fontId="3502" fillId="0" borderId="0" xfId="0" applyNumberFormat="1" applyFont="1" applyAlignment="1">
      <alignment horizontal="center" vertical="center"/>
    </xf>
    <xf numFmtId="0" fontId="3503" fillId="0" borderId="0" xfId="0" applyFont="1" applyAlignment="1">
      <alignment horizontal="center" vertical="center" wrapText="1"/>
    </xf>
    <xf numFmtId="4" fontId="3504" fillId="0" borderId="0" xfId="0" applyNumberFormat="1" applyFont="1" applyAlignment="1">
      <alignment horizontal="center" vertical="center"/>
    </xf>
    <xf numFmtId="164" fontId="3505" fillId="0" borderId="0" xfId="0" applyNumberFormat="1" applyFont="1" applyAlignment="1">
      <alignment horizontal="center" vertical="center"/>
    </xf>
    <xf numFmtId="164" fontId="3506" fillId="0" borderId="0" xfId="0" applyNumberFormat="1" applyFont="1" applyAlignment="1">
      <alignment horizontal="center" vertical="center"/>
    </xf>
    <xf numFmtId="165" fontId="3507" fillId="0" borderId="0" xfId="0" applyNumberFormat="1" applyFont="1" applyAlignment="1">
      <alignment horizontal="center" vertical="center"/>
    </xf>
    <xf numFmtId="164" fontId="3508" fillId="0" borderId="0" xfId="0" applyNumberFormat="1" applyFont="1" applyAlignment="1">
      <alignment horizontal="center" vertical="center"/>
    </xf>
    <xf numFmtId="164" fontId="3509" fillId="0" borderId="0" xfId="0" applyNumberFormat="1" applyFont="1" applyAlignment="1">
      <alignment horizontal="center" vertical="center" wrapText="1"/>
    </xf>
    <xf numFmtId="4" fontId="3510" fillId="0" borderId="0" xfId="0" applyNumberFormat="1" applyFont="1" applyAlignment="1">
      <alignment horizontal="center" vertical="center"/>
    </xf>
    <xf numFmtId="164" fontId="3511" fillId="0" borderId="0" xfId="0" applyNumberFormat="1" applyFont="1" applyAlignment="1">
      <alignment horizontal="center" vertical="center"/>
    </xf>
    <xf numFmtId="0" fontId="3512" fillId="0" borderId="0" xfId="0" applyFont="1" applyAlignment="1">
      <alignment horizontal="center" vertical="center" wrapText="1"/>
    </xf>
    <xf numFmtId="4" fontId="3513" fillId="0" borderId="0" xfId="0" applyNumberFormat="1" applyFont="1" applyAlignment="1">
      <alignment horizontal="center" vertical="center"/>
    </xf>
    <xf numFmtId="164" fontId="3514" fillId="0" borderId="0" xfId="0" applyNumberFormat="1" applyFont="1" applyAlignment="1">
      <alignment horizontal="center" vertical="center"/>
    </xf>
    <xf numFmtId="164" fontId="3515" fillId="0" borderId="0" xfId="0" applyNumberFormat="1" applyFont="1" applyAlignment="1">
      <alignment horizontal="center" vertical="center"/>
    </xf>
    <xf numFmtId="165" fontId="3516" fillId="0" borderId="0" xfId="0" applyNumberFormat="1" applyFont="1" applyAlignment="1">
      <alignment horizontal="center" vertical="center"/>
    </xf>
    <xf numFmtId="164" fontId="3517" fillId="0" borderId="0" xfId="0" applyNumberFormat="1" applyFont="1" applyAlignment="1">
      <alignment horizontal="center" vertical="center"/>
    </xf>
    <xf numFmtId="164" fontId="3518" fillId="0" borderId="0" xfId="0" applyNumberFormat="1" applyFont="1" applyAlignment="1">
      <alignment horizontal="center" vertical="center" wrapText="1"/>
    </xf>
    <xf numFmtId="4" fontId="3519" fillId="0" borderId="0" xfId="0" applyNumberFormat="1" applyFont="1" applyAlignment="1">
      <alignment horizontal="center" vertical="center"/>
    </xf>
    <xf numFmtId="164" fontId="3520" fillId="0" borderId="0" xfId="0" applyNumberFormat="1" applyFont="1" applyAlignment="1">
      <alignment horizontal="center" vertical="center"/>
    </xf>
    <xf numFmtId="0" fontId="3521" fillId="0" borderId="0" xfId="0" applyFont="1" applyAlignment="1">
      <alignment horizontal="center" vertical="center" wrapText="1"/>
    </xf>
    <xf numFmtId="4" fontId="3522" fillId="0" borderId="0" xfId="0" applyNumberFormat="1" applyFont="1" applyAlignment="1">
      <alignment horizontal="center" vertical="center"/>
    </xf>
    <xf numFmtId="164" fontId="3523" fillId="0" borderId="0" xfId="0" applyNumberFormat="1" applyFont="1" applyAlignment="1">
      <alignment horizontal="center" vertical="center"/>
    </xf>
    <xf numFmtId="164" fontId="3524" fillId="0" borderId="0" xfId="0" applyNumberFormat="1" applyFont="1" applyAlignment="1">
      <alignment horizontal="center" vertical="center"/>
    </xf>
    <xf numFmtId="165" fontId="3525" fillId="0" borderId="0" xfId="0" applyNumberFormat="1" applyFont="1" applyAlignment="1">
      <alignment horizontal="center" vertical="center"/>
    </xf>
    <xf numFmtId="164" fontId="3526" fillId="0" borderId="0" xfId="0" applyNumberFormat="1" applyFont="1" applyAlignment="1">
      <alignment horizontal="center" vertical="center"/>
    </xf>
    <xf numFmtId="164" fontId="3527" fillId="0" borderId="0" xfId="0" applyNumberFormat="1" applyFont="1" applyAlignment="1">
      <alignment horizontal="center" vertical="center" wrapText="1"/>
    </xf>
    <xf numFmtId="4" fontId="3528" fillId="0" borderId="0" xfId="0" applyNumberFormat="1" applyFont="1" applyAlignment="1">
      <alignment horizontal="center" vertical="center"/>
    </xf>
    <xf numFmtId="164" fontId="3529" fillId="0" borderId="0" xfId="0" applyNumberFormat="1" applyFont="1" applyAlignment="1">
      <alignment horizontal="center" vertical="center"/>
    </xf>
    <xf numFmtId="0" fontId="3530" fillId="0" borderId="0" xfId="0" applyFont="1" applyAlignment="1">
      <alignment horizontal="center" vertical="center" wrapText="1"/>
    </xf>
    <xf numFmtId="4" fontId="3531" fillId="0" borderId="0" xfId="0" applyNumberFormat="1" applyFont="1" applyAlignment="1">
      <alignment horizontal="center" vertical="center"/>
    </xf>
    <xf numFmtId="164" fontId="3532" fillId="0" borderId="0" xfId="0" applyNumberFormat="1" applyFont="1" applyAlignment="1">
      <alignment horizontal="center" vertical="center"/>
    </xf>
    <xf numFmtId="164" fontId="3533" fillId="0" borderId="0" xfId="0" applyNumberFormat="1" applyFont="1" applyAlignment="1">
      <alignment horizontal="center" vertical="center"/>
    </xf>
    <xf numFmtId="165" fontId="3534" fillId="0" borderId="0" xfId="0" applyNumberFormat="1" applyFont="1" applyAlignment="1">
      <alignment horizontal="center" vertical="center"/>
    </xf>
    <xf numFmtId="164" fontId="3535" fillId="0" borderId="0" xfId="0" applyNumberFormat="1" applyFont="1" applyAlignment="1">
      <alignment horizontal="center" vertical="center"/>
    </xf>
    <xf numFmtId="164" fontId="3536" fillId="0" borderId="0" xfId="0" applyNumberFormat="1" applyFont="1" applyAlignment="1">
      <alignment horizontal="center" vertical="center" wrapText="1"/>
    </xf>
    <xf numFmtId="4" fontId="3537" fillId="0" borderId="0" xfId="0" applyNumberFormat="1" applyFont="1" applyAlignment="1">
      <alignment horizontal="center" vertical="center"/>
    </xf>
    <xf numFmtId="164" fontId="3538" fillId="0" borderId="0" xfId="0" applyNumberFormat="1" applyFont="1" applyAlignment="1">
      <alignment horizontal="center" vertical="center"/>
    </xf>
    <xf numFmtId="0" fontId="3539" fillId="3" borderId="1" xfId="0" applyFont="1" applyFill="1" applyBorder="1" applyAlignment="1">
      <alignment horizontal="center" vertical="center" wrapText="1"/>
    </xf>
    <xf numFmtId="164" fontId="3539" fillId="3" borderId="1" xfId="0" applyNumberFormat="1" applyFont="1" applyFill="1" applyBorder="1" applyAlignment="1">
      <alignment horizontal="center" vertical="center" wrapText="1"/>
    </xf>
    <xf numFmtId="0" fontId="3540" fillId="0" borderId="0" xfId="0" applyFont="1" applyAlignment="1">
      <alignment horizontal="center" vertical="center" wrapText="1"/>
    </xf>
    <xf numFmtId="4" fontId="3541" fillId="0" borderId="0" xfId="0" applyNumberFormat="1" applyFont="1" applyAlignment="1">
      <alignment horizontal="center" vertical="center"/>
    </xf>
    <xf numFmtId="164" fontId="3542" fillId="0" borderId="0" xfId="0" applyNumberFormat="1" applyFont="1" applyAlignment="1">
      <alignment horizontal="center" vertical="center"/>
    </xf>
    <xf numFmtId="164" fontId="3543" fillId="0" borderId="0" xfId="0" applyNumberFormat="1" applyFont="1" applyAlignment="1">
      <alignment horizontal="center" vertical="center"/>
    </xf>
    <xf numFmtId="165" fontId="3544" fillId="0" borderId="0" xfId="0" applyNumberFormat="1" applyFont="1" applyAlignment="1">
      <alignment horizontal="center" vertical="center"/>
    </xf>
    <xf numFmtId="164" fontId="3545" fillId="0" borderId="0" xfId="0" applyNumberFormat="1" applyFont="1" applyAlignment="1">
      <alignment horizontal="center" vertical="center"/>
    </xf>
    <xf numFmtId="164" fontId="3546" fillId="0" borderId="0" xfId="0" applyNumberFormat="1" applyFont="1" applyAlignment="1">
      <alignment horizontal="center" vertical="center" wrapText="1"/>
    </xf>
    <xf numFmtId="4" fontId="3547" fillId="0" borderId="0" xfId="0" applyNumberFormat="1" applyFont="1" applyAlignment="1">
      <alignment horizontal="center" vertical="center"/>
    </xf>
    <xf numFmtId="164" fontId="3548" fillId="0" borderId="0" xfId="0" applyNumberFormat="1" applyFont="1" applyAlignment="1">
      <alignment horizontal="center" vertical="center"/>
    </xf>
    <xf numFmtId="0" fontId="3549" fillId="0" borderId="0" xfId="0" applyFont="1" applyAlignment="1">
      <alignment horizontal="center" vertical="center" wrapText="1"/>
    </xf>
    <xf numFmtId="4" fontId="3550" fillId="0" borderId="0" xfId="0" applyNumberFormat="1" applyFont="1" applyAlignment="1">
      <alignment horizontal="center" vertical="center"/>
    </xf>
    <xf numFmtId="164" fontId="3551" fillId="0" borderId="0" xfId="0" applyNumberFormat="1" applyFont="1" applyAlignment="1">
      <alignment horizontal="center" vertical="center"/>
    </xf>
    <xf numFmtId="164" fontId="3552" fillId="0" borderId="0" xfId="0" applyNumberFormat="1" applyFont="1" applyAlignment="1">
      <alignment horizontal="center" vertical="center"/>
    </xf>
    <xf numFmtId="165" fontId="3553" fillId="0" borderId="0" xfId="0" applyNumberFormat="1" applyFont="1" applyAlignment="1">
      <alignment horizontal="center" vertical="center"/>
    </xf>
    <xf numFmtId="164" fontId="3554" fillId="0" borderId="0" xfId="0" applyNumberFormat="1" applyFont="1" applyAlignment="1">
      <alignment horizontal="center" vertical="center"/>
    </xf>
    <xf numFmtId="164" fontId="3555" fillId="0" borderId="0" xfId="0" applyNumberFormat="1" applyFont="1" applyAlignment="1">
      <alignment horizontal="center" vertical="center" wrapText="1"/>
    </xf>
    <xf numFmtId="4" fontId="3556" fillId="0" borderId="0" xfId="0" applyNumberFormat="1" applyFont="1" applyAlignment="1">
      <alignment horizontal="center" vertical="center"/>
    </xf>
    <xf numFmtId="164" fontId="3557" fillId="0" borderId="0" xfId="0" applyNumberFormat="1" applyFont="1" applyAlignment="1">
      <alignment horizontal="center" vertical="center"/>
    </xf>
    <xf numFmtId="0" fontId="3558" fillId="3" borderId="1" xfId="0" applyFont="1" applyFill="1" applyBorder="1" applyAlignment="1">
      <alignment horizontal="center" vertical="center" wrapText="1"/>
    </xf>
    <xf numFmtId="164" fontId="3558" fillId="3" borderId="1" xfId="0" applyNumberFormat="1" applyFont="1" applyFill="1" applyBorder="1" applyAlignment="1">
      <alignment horizontal="center" vertical="center" wrapText="1"/>
    </xf>
    <xf numFmtId="0" fontId="3559" fillId="0" borderId="0" xfId="0" applyFont="1" applyAlignment="1">
      <alignment horizontal="center" vertical="center" wrapText="1"/>
    </xf>
    <xf numFmtId="4" fontId="3560" fillId="0" borderId="0" xfId="0" applyNumberFormat="1" applyFont="1" applyAlignment="1">
      <alignment horizontal="center" vertical="center"/>
    </xf>
    <xf numFmtId="164" fontId="3561" fillId="0" borderId="0" xfId="0" applyNumberFormat="1" applyFont="1" applyAlignment="1">
      <alignment horizontal="center" vertical="center"/>
    </xf>
    <xf numFmtId="164" fontId="3562" fillId="0" borderId="0" xfId="0" applyNumberFormat="1" applyFont="1" applyAlignment="1">
      <alignment horizontal="center" vertical="center"/>
    </xf>
    <xf numFmtId="165" fontId="3563" fillId="0" borderId="0" xfId="0" applyNumberFormat="1" applyFont="1" applyAlignment="1">
      <alignment horizontal="center" vertical="center"/>
    </xf>
    <xf numFmtId="164" fontId="3564" fillId="0" borderId="0" xfId="0" applyNumberFormat="1" applyFont="1" applyAlignment="1">
      <alignment horizontal="center" vertical="center"/>
    </xf>
    <xf numFmtId="164" fontId="3565" fillId="0" borderId="0" xfId="0" applyNumberFormat="1" applyFont="1" applyAlignment="1">
      <alignment horizontal="center" vertical="center" wrapText="1"/>
    </xf>
    <xf numFmtId="4" fontId="3566" fillId="0" borderId="0" xfId="0" applyNumberFormat="1" applyFont="1" applyAlignment="1">
      <alignment horizontal="center" vertical="center"/>
    </xf>
    <xf numFmtId="164" fontId="3567" fillId="0" borderId="0" xfId="0" applyNumberFormat="1" applyFont="1" applyAlignment="1">
      <alignment horizontal="center" vertical="center"/>
    </xf>
    <xf numFmtId="0" fontId="3568" fillId="0" borderId="0" xfId="0" applyFont="1" applyAlignment="1">
      <alignment horizontal="center" vertical="center" wrapText="1"/>
    </xf>
    <xf numFmtId="4" fontId="3569" fillId="0" borderId="0" xfId="0" applyNumberFormat="1" applyFont="1" applyAlignment="1">
      <alignment horizontal="center" vertical="center"/>
    </xf>
    <xf numFmtId="164" fontId="3570" fillId="0" borderId="0" xfId="0" applyNumberFormat="1" applyFont="1" applyAlignment="1">
      <alignment horizontal="center" vertical="center"/>
    </xf>
    <xf numFmtId="164" fontId="3571" fillId="0" borderId="0" xfId="0" applyNumberFormat="1" applyFont="1" applyAlignment="1">
      <alignment horizontal="center" vertical="center"/>
    </xf>
    <xf numFmtId="165" fontId="3572" fillId="0" borderId="0" xfId="0" applyNumberFormat="1" applyFont="1" applyAlignment="1">
      <alignment horizontal="center" vertical="center"/>
    </xf>
    <xf numFmtId="164" fontId="3573" fillId="0" borderId="0" xfId="0" applyNumberFormat="1" applyFont="1" applyAlignment="1">
      <alignment horizontal="center" vertical="center"/>
    </xf>
    <xf numFmtId="164" fontId="3574" fillId="0" borderId="0" xfId="0" applyNumberFormat="1" applyFont="1" applyAlignment="1">
      <alignment horizontal="center" vertical="center" wrapText="1"/>
    </xf>
    <xf numFmtId="4" fontId="3575" fillId="0" borderId="0" xfId="0" applyNumberFormat="1" applyFont="1" applyAlignment="1">
      <alignment horizontal="center" vertical="center"/>
    </xf>
    <xf numFmtId="164" fontId="3576" fillId="0" borderId="0" xfId="0" applyNumberFormat="1" applyFont="1" applyAlignment="1">
      <alignment horizontal="center" vertical="center"/>
    </xf>
    <xf numFmtId="0" fontId="3577" fillId="0" borderId="0" xfId="0" applyFont="1" applyAlignment="1">
      <alignment horizontal="center" vertical="center" wrapText="1"/>
    </xf>
    <xf numFmtId="4" fontId="3578" fillId="0" borderId="0" xfId="0" applyNumberFormat="1" applyFont="1" applyAlignment="1">
      <alignment horizontal="center" vertical="center"/>
    </xf>
    <xf numFmtId="164" fontId="3579" fillId="0" borderId="0" xfId="0" applyNumberFormat="1" applyFont="1" applyAlignment="1">
      <alignment horizontal="center" vertical="center"/>
    </xf>
    <xf numFmtId="164" fontId="3580" fillId="0" borderId="0" xfId="0" applyNumberFormat="1" applyFont="1" applyAlignment="1">
      <alignment horizontal="center" vertical="center"/>
    </xf>
    <xf numFmtId="165" fontId="3581" fillId="0" borderId="0" xfId="0" applyNumberFormat="1" applyFont="1" applyAlignment="1">
      <alignment horizontal="center" vertical="center"/>
    </xf>
    <xf numFmtId="164" fontId="3582" fillId="0" borderId="0" xfId="0" applyNumberFormat="1" applyFont="1" applyAlignment="1">
      <alignment horizontal="center" vertical="center"/>
    </xf>
    <xf numFmtId="164" fontId="3583" fillId="0" borderId="0" xfId="0" applyNumberFormat="1" applyFont="1" applyAlignment="1">
      <alignment horizontal="center" vertical="center" wrapText="1"/>
    </xf>
    <xf numFmtId="4" fontId="3584" fillId="0" borderId="0" xfId="0" applyNumberFormat="1" applyFont="1" applyAlignment="1">
      <alignment horizontal="center" vertical="center"/>
    </xf>
    <xf numFmtId="164" fontId="3585" fillId="0" borderId="0" xfId="0" applyNumberFormat="1" applyFont="1" applyAlignment="1">
      <alignment horizontal="center" vertical="center"/>
    </xf>
    <xf numFmtId="0" fontId="3586" fillId="0" borderId="0" xfId="0" applyFont="1" applyAlignment="1">
      <alignment horizontal="center" vertical="center" wrapText="1"/>
    </xf>
    <xf numFmtId="4" fontId="3587" fillId="0" borderId="0" xfId="0" applyNumberFormat="1" applyFont="1" applyAlignment="1">
      <alignment horizontal="center" vertical="center"/>
    </xf>
    <xf numFmtId="164" fontId="3588" fillId="0" borderId="0" xfId="0" applyNumberFormat="1" applyFont="1" applyAlignment="1">
      <alignment horizontal="center" vertical="center"/>
    </xf>
    <xf numFmtId="164" fontId="3589" fillId="0" borderId="0" xfId="0" applyNumberFormat="1" applyFont="1" applyAlignment="1">
      <alignment horizontal="center" vertical="center"/>
    </xf>
    <xf numFmtId="165" fontId="3590" fillId="0" borderId="0" xfId="0" applyNumberFormat="1" applyFont="1" applyAlignment="1">
      <alignment horizontal="center" vertical="center"/>
    </xf>
    <xf numFmtId="164" fontId="3591" fillId="0" borderId="0" xfId="0" applyNumberFormat="1" applyFont="1" applyAlignment="1">
      <alignment horizontal="center" vertical="center"/>
    </xf>
    <xf numFmtId="164" fontId="3592" fillId="0" borderId="0" xfId="0" applyNumberFormat="1" applyFont="1" applyAlignment="1">
      <alignment horizontal="center" vertical="center" wrapText="1"/>
    </xf>
    <xf numFmtId="4" fontId="3593" fillId="0" borderId="0" xfId="0" applyNumberFormat="1" applyFont="1" applyAlignment="1">
      <alignment horizontal="center" vertical="center"/>
    </xf>
    <xf numFmtId="164" fontId="3594" fillId="0" borderId="0" xfId="0" applyNumberFormat="1" applyFont="1" applyAlignment="1">
      <alignment horizontal="center" vertical="center"/>
    </xf>
    <xf numFmtId="0" fontId="3595" fillId="0" borderId="0" xfId="0" applyFont="1" applyAlignment="1">
      <alignment horizontal="center" vertical="center" wrapText="1"/>
    </xf>
    <xf numFmtId="4" fontId="3596" fillId="0" borderId="0" xfId="0" applyNumberFormat="1" applyFont="1" applyAlignment="1">
      <alignment horizontal="center" vertical="center"/>
    </xf>
    <xf numFmtId="164" fontId="3597" fillId="0" borderId="0" xfId="0" applyNumberFormat="1" applyFont="1" applyAlignment="1">
      <alignment horizontal="center" vertical="center"/>
    </xf>
    <xf numFmtId="164" fontId="3598" fillId="0" borderId="0" xfId="0" applyNumberFormat="1" applyFont="1" applyAlignment="1">
      <alignment horizontal="center" vertical="center"/>
    </xf>
    <xf numFmtId="165" fontId="3599" fillId="0" borderId="0" xfId="0" applyNumberFormat="1" applyFont="1" applyAlignment="1">
      <alignment horizontal="center" vertical="center"/>
    </xf>
    <xf numFmtId="164" fontId="3600" fillId="0" borderId="0" xfId="0" applyNumberFormat="1" applyFont="1" applyAlignment="1">
      <alignment horizontal="center" vertical="center"/>
    </xf>
    <xf numFmtId="164" fontId="3601" fillId="0" borderId="0" xfId="0" applyNumberFormat="1" applyFont="1" applyAlignment="1">
      <alignment horizontal="center" vertical="center" wrapText="1"/>
    </xf>
    <xf numFmtId="4" fontId="3602" fillId="0" borderId="0" xfId="0" applyNumberFormat="1" applyFont="1" applyAlignment="1">
      <alignment horizontal="center" vertical="center"/>
    </xf>
    <xf numFmtId="164" fontId="3603" fillId="0" borderId="0" xfId="0" applyNumberFormat="1" applyFont="1" applyAlignment="1">
      <alignment horizontal="center" vertical="center"/>
    </xf>
    <xf numFmtId="0" fontId="3604" fillId="0" borderId="0" xfId="0" applyFont="1" applyAlignment="1">
      <alignment horizontal="center" vertical="center" wrapText="1"/>
    </xf>
    <xf numFmtId="4" fontId="3605" fillId="0" borderId="0" xfId="0" applyNumberFormat="1" applyFont="1" applyAlignment="1">
      <alignment horizontal="center" vertical="center"/>
    </xf>
    <xf numFmtId="164" fontId="3606" fillId="0" borderId="0" xfId="0" applyNumberFormat="1" applyFont="1" applyAlignment="1">
      <alignment horizontal="center" vertical="center"/>
    </xf>
    <xf numFmtId="164" fontId="3607" fillId="0" borderId="0" xfId="0" applyNumberFormat="1" applyFont="1" applyAlignment="1">
      <alignment horizontal="center" vertical="center"/>
    </xf>
    <xf numFmtId="165" fontId="3608" fillId="0" borderId="0" xfId="0" applyNumberFormat="1" applyFont="1" applyAlignment="1">
      <alignment horizontal="center" vertical="center"/>
    </xf>
    <xf numFmtId="164" fontId="3609" fillId="0" borderId="0" xfId="0" applyNumberFormat="1" applyFont="1" applyAlignment="1">
      <alignment horizontal="center" vertical="center"/>
    </xf>
    <xf numFmtId="164" fontId="3610" fillId="0" borderId="0" xfId="0" applyNumberFormat="1" applyFont="1" applyAlignment="1">
      <alignment horizontal="center" vertical="center" wrapText="1"/>
    </xf>
    <xf numFmtId="4" fontId="3611" fillId="0" borderId="0" xfId="0" applyNumberFormat="1" applyFont="1" applyAlignment="1">
      <alignment horizontal="center" vertical="center"/>
    </xf>
    <xf numFmtId="164" fontId="3612" fillId="0" borderId="0" xfId="0" applyNumberFormat="1" applyFont="1" applyAlignment="1">
      <alignment horizontal="center" vertical="center"/>
    </xf>
    <xf numFmtId="0" fontId="3613" fillId="0" borderId="0" xfId="0" applyFont="1" applyAlignment="1">
      <alignment horizontal="center" vertical="center" wrapText="1"/>
    </xf>
    <xf numFmtId="4" fontId="3614" fillId="0" borderId="0" xfId="0" applyNumberFormat="1" applyFont="1" applyAlignment="1">
      <alignment horizontal="center" vertical="center"/>
    </xf>
    <xf numFmtId="164" fontId="3615" fillId="0" borderId="0" xfId="0" applyNumberFormat="1" applyFont="1" applyAlignment="1">
      <alignment horizontal="center" vertical="center"/>
    </xf>
    <xf numFmtId="164" fontId="3616" fillId="0" borderId="0" xfId="0" applyNumberFormat="1" applyFont="1" applyAlignment="1">
      <alignment horizontal="center" vertical="center"/>
    </xf>
    <xf numFmtId="165" fontId="3617" fillId="0" borderId="0" xfId="0" applyNumberFormat="1" applyFont="1" applyAlignment="1">
      <alignment horizontal="center" vertical="center"/>
    </xf>
    <xf numFmtId="164" fontId="3618" fillId="0" borderId="0" xfId="0" applyNumberFormat="1" applyFont="1" applyAlignment="1">
      <alignment horizontal="center" vertical="center"/>
    </xf>
    <xf numFmtId="164" fontId="3619" fillId="0" borderId="0" xfId="0" applyNumberFormat="1" applyFont="1" applyAlignment="1">
      <alignment horizontal="center" vertical="center" wrapText="1"/>
    </xf>
    <xf numFmtId="4" fontId="3620" fillId="0" borderId="0" xfId="0" applyNumberFormat="1" applyFont="1" applyAlignment="1">
      <alignment horizontal="center" vertical="center"/>
    </xf>
    <xf numFmtId="164" fontId="3621" fillId="0" borderId="0" xfId="0" applyNumberFormat="1" applyFont="1" applyAlignment="1">
      <alignment horizontal="center" vertical="center"/>
    </xf>
    <xf numFmtId="0" fontId="3622" fillId="0" borderId="0" xfId="0" applyFont="1" applyAlignment="1">
      <alignment horizontal="center" vertical="center" wrapText="1"/>
    </xf>
    <xf numFmtId="4" fontId="3623" fillId="0" borderId="0" xfId="0" applyNumberFormat="1" applyFont="1" applyAlignment="1">
      <alignment horizontal="center" vertical="center"/>
    </xf>
    <xf numFmtId="164" fontId="3624" fillId="0" borderId="0" xfId="0" applyNumberFormat="1" applyFont="1" applyAlignment="1">
      <alignment horizontal="center" vertical="center"/>
    </xf>
    <xf numFmtId="164" fontId="3625" fillId="0" borderId="0" xfId="0" applyNumberFormat="1" applyFont="1" applyAlignment="1">
      <alignment horizontal="center" vertical="center"/>
    </xf>
    <xf numFmtId="165" fontId="3626" fillId="0" borderId="0" xfId="0" applyNumberFormat="1" applyFont="1" applyAlignment="1">
      <alignment horizontal="center" vertical="center"/>
    </xf>
    <xf numFmtId="164" fontId="3627" fillId="0" borderId="0" xfId="0" applyNumberFormat="1" applyFont="1" applyAlignment="1">
      <alignment horizontal="center" vertical="center"/>
    </xf>
    <xf numFmtId="164" fontId="3628" fillId="0" borderId="0" xfId="0" applyNumberFormat="1" applyFont="1" applyAlignment="1">
      <alignment horizontal="center" vertical="center" wrapText="1"/>
    </xf>
    <xf numFmtId="4" fontId="3629" fillId="0" borderId="0" xfId="0" applyNumberFormat="1" applyFont="1" applyAlignment="1">
      <alignment horizontal="center" vertical="center"/>
    </xf>
    <xf numFmtId="164" fontId="3630" fillId="0" borderId="0" xfId="0" applyNumberFormat="1" applyFont="1" applyAlignment="1">
      <alignment horizontal="center" vertical="center"/>
    </xf>
    <xf numFmtId="0" fontId="3631" fillId="0" borderId="0" xfId="0" applyFont="1" applyAlignment="1">
      <alignment horizontal="center" vertical="center" wrapText="1"/>
    </xf>
    <xf numFmtId="4" fontId="3632" fillId="0" borderId="0" xfId="0" applyNumberFormat="1" applyFont="1" applyAlignment="1">
      <alignment horizontal="center" vertical="center"/>
    </xf>
    <xf numFmtId="164" fontId="3633" fillId="0" borderId="0" xfId="0" applyNumberFormat="1" applyFont="1" applyAlignment="1">
      <alignment horizontal="center" vertical="center"/>
    </xf>
    <xf numFmtId="164" fontId="3634" fillId="0" borderId="0" xfId="0" applyNumberFormat="1" applyFont="1" applyAlignment="1">
      <alignment horizontal="center" vertical="center"/>
    </xf>
    <xf numFmtId="165" fontId="3635" fillId="0" borderId="0" xfId="0" applyNumberFormat="1" applyFont="1" applyAlignment="1">
      <alignment horizontal="center" vertical="center"/>
    </xf>
    <xf numFmtId="164" fontId="3636" fillId="0" borderId="0" xfId="0" applyNumberFormat="1" applyFont="1" applyAlignment="1">
      <alignment horizontal="center" vertical="center"/>
    </xf>
    <xf numFmtId="164" fontId="3637" fillId="0" borderId="0" xfId="0" applyNumberFormat="1" applyFont="1" applyAlignment="1">
      <alignment horizontal="center" vertical="center" wrapText="1"/>
    </xf>
    <xf numFmtId="4" fontId="3638" fillId="0" borderId="0" xfId="0" applyNumberFormat="1" applyFont="1" applyAlignment="1">
      <alignment horizontal="center" vertical="center"/>
    </xf>
    <xf numFmtId="164" fontId="3639" fillId="0" borderId="0" xfId="0" applyNumberFormat="1" applyFont="1" applyAlignment="1">
      <alignment horizontal="center" vertical="center"/>
    </xf>
    <xf numFmtId="0" fontId="3640" fillId="0" borderId="0" xfId="0" applyFont="1" applyAlignment="1">
      <alignment horizontal="center" vertical="center" wrapText="1"/>
    </xf>
    <xf numFmtId="4" fontId="3641" fillId="0" borderId="0" xfId="0" applyNumberFormat="1" applyFont="1" applyAlignment="1">
      <alignment horizontal="center" vertical="center"/>
    </xf>
    <xf numFmtId="164" fontId="3642" fillId="0" borderId="0" xfId="0" applyNumberFormat="1" applyFont="1" applyAlignment="1">
      <alignment horizontal="center" vertical="center"/>
    </xf>
    <xf numFmtId="164" fontId="3643" fillId="0" borderId="0" xfId="0" applyNumberFormat="1" applyFont="1" applyAlignment="1">
      <alignment horizontal="center" vertical="center"/>
    </xf>
    <xf numFmtId="165" fontId="3644" fillId="0" borderId="0" xfId="0" applyNumberFormat="1" applyFont="1" applyAlignment="1">
      <alignment horizontal="center" vertical="center"/>
    </xf>
    <xf numFmtId="164" fontId="3645" fillId="0" borderId="0" xfId="0" applyNumberFormat="1" applyFont="1" applyAlignment="1">
      <alignment horizontal="center" vertical="center"/>
    </xf>
    <xf numFmtId="164" fontId="3646" fillId="0" borderId="0" xfId="0" applyNumberFormat="1" applyFont="1" applyAlignment="1">
      <alignment horizontal="center" vertical="center" wrapText="1"/>
    </xf>
    <xf numFmtId="4" fontId="3647" fillId="0" borderId="0" xfId="0" applyNumberFormat="1" applyFont="1" applyAlignment="1">
      <alignment horizontal="center" vertical="center"/>
    </xf>
    <xf numFmtId="164" fontId="3648" fillId="0" borderId="0" xfId="0" applyNumberFormat="1" applyFont="1" applyAlignment="1">
      <alignment horizontal="center" vertical="center"/>
    </xf>
    <xf numFmtId="0" fontId="3649" fillId="0" borderId="0" xfId="0" applyFont="1" applyAlignment="1">
      <alignment horizontal="center" vertical="center" wrapText="1"/>
    </xf>
    <xf numFmtId="4" fontId="3650" fillId="0" borderId="0" xfId="0" applyNumberFormat="1" applyFont="1" applyAlignment="1">
      <alignment horizontal="center" vertical="center"/>
    </xf>
    <xf numFmtId="164" fontId="3651" fillId="0" borderId="0" xfId="0" applyNumberFormat="1" applyFont="1" applyAlignment="1">
      <alignment horizontal="center" vertical="center"/>
    </xf>
    <xf numFmtId="164" fontId="3652" fillId="0" borderId="0" xfId="0" applyNumberFormat="1" applyFont="1" applyAlignment="1">
      <alignment horizontal="center" vertical="center"/>
    </xf>
    <xf numFmtId="165" fontId="3653" fillId="0" borderId="0" xfId="0" applyNumberFormat="1" applyFont="1" applyAlignment="1">
      <alignment horizontal="center" vertical="center"/>
    </xf>
    <xf numFmtId="164" fontId="3654" fillId="0" borderId="0" xfId="0" applyNumberFormat="1" applyFont="1" applyAlignment="1">
      <alignment horizontal="center" vertical="center"/>
    </xf>
    <xf numFmtId="164" fontId="3655" fillId="0" borderId="0" xfId="0" applyNumberFormat="1" applyFont="1" applyAlignment="1">
      <alignment horizontal="center" vertical="center" wrapText="1"/>
    </xf>
    <xf numFmtId="4" fontId="3656" fillId="0" borderId="0" xfId="0" applyNumberFormat="1" applyFont="1" applyAlignment="1">
      <alignment horizontal="center" vertical="center"/>
    </xf>
    <xf numFmtId="164" fontId="3657" fillId="0" borderId="0" xfId="0" applyNumberFormat="1" applyFont="1" applyAlignment="1">
      <alignment horizontal="center" vertical="center"/>
    </xf>
    <xf numFmtId="0" fontId="3658" fillId="0" borderId="0" xfId="0" applyFont="1" applyAlignment="1">
      <alignment horizontal="center" vertical="center" wrapText="1"/>
    </xf>
    <xf numFmtId="4" fontId="3659" fillId="0" borderId="0" xfId="0" applyNumberFormat="1" applyFont="1" applyAlignment="1">
      <alignment horizontal="center" vertical="center"/>
    </xf>
    <xf numFmtId="164" fontId="3660" fillId="0" borderId="0" xfId="0" applyNumberFormat="1" applyFont="1" applyAlignment="1">
      <alignment horizontal="center" vertical="center"/>
    </xf>
    <xf numFmtId="164" fontId="3661" fillId="0" borderId="0" xfId="0" applyNumberFormat="1" applyFont="1" applyAlignment="1">
      <alignment horizontal="center" vertical="center"/>
    </xf>
    <xf numFmtId="165" fontId="3662" fillId="0" borderId="0" xfId="0" applyNumberFormat="1" applyFont="1" applyAlignment="1">
      <alignment horizontal="center" vertical="center"/>
    </xf>
    <xf numFmtId="164" fontId="3663" fillId="0" borderId="0" xfId="0" applyNumberFormat="1" applyFont="1" applyAlignment="1">
      <alignment horizontal="center" vertical="center"/>
    </xf>
    <xf numFmtId="164" fontId="3664" fillId="0" borderId="0" xfId="0" applyNumberFormat="1" applyFont="1" applyAlignment="1">
      <alignment horizontal="center" vertical="center" wrapText="1"/>
    </xf>
    <xf numFmtId="4" fontId="3665" fillId="0" borderId="0" xfId="0" applyNumberFormat="1" applyFont="1" applyAlignment="1">
      <alignment horizontal="center" vertical="center"/>
    </xf>
    <xf numFmtId="164" fontId="3666" fillId="0" borderId="0" xfId="0" applyNumberFormat="1" applyFont="1" applyAlignment="1">
      <alignment horizontal="center" vertical="center"/>
    </xf>
    <xf numFmtId="0" fontId="3667" fillId="0" borderId="0" xfId="0" applyFont="1" applyAlignment="1">
      <alignment horizontal="center" vertical="center" wrapText="1"/>
    </xf>
    <xf numFmtId="4" fontId="3668" fillId="0" borderId="0" xfId="0" applyNumberFormat="1" applyFont="1" applyAlignment="1">
      <alignment horizontal="center" vertical="center"/>
    </xf>
    <xf numFmtId="164" fontId="3669" fillId="0" borderId="0" xfId="0" applyNumberFormat="1" applyFont="1" applyAlignment="1">
      <alignment horizontal="center" vertical="center"/>
    </xf>
    <xf numFmtId="164" fontId="3670" fillId="0" borderId="0" xfId="0" applyNumberFormat="1" applyFont="1" applyAlignment="1">
      <alignment horizontal="center" vertical="center"/>
    </xf>
    <xf numFmtId="165" fontId="3671" fillId="0" borderId="0" xfId="0" applyNumberFormat="1" applyFont="1" applyAlignment="1">
      <alignment horizontal="center" vertical="center"/>
    </xf>
    <xf numFmtId="164" fontId="3672" fillId="0" borderId="0" xfId="0" applyNumberFormat="1" applyFont="1" applyAlignment="1">
      <alignment horizontal="center" vertical="center"/>
    </xf>
    <xf numFmtId="164" fontId="3673" fillId="0" borderId="0" xfId="0" applyNumberFormat="1" applyFont="1" applyAlignment="1">
      <alignment horizontal="center" vertical="center" wrapText="1"/>
    </xf>
    <xf numFmtId="4" fontId="3674" fillId="0" borderId="0" xfId="0" applyNumberFormat="1" applyFont="1" applyAlignment="1">
      <alignment horizontal="center" vertical="center"/>
    </xf>
    <xf numFmtId="164" fontId="3675" fillId="0" borderId="0" xfId="0" applyNumberFormat="1" applyFont="1" applyAlignment="1">
      <alignment horizontal="center" vertical="center"/>
    </xf>
    <xf numFmtId="0" fontId="3676" fillId="0" borderId="0" xfId="0" applyFont="1" applyAlignment="1">
      <alignment horizontal="center" vertical="center" wrapText="1"/>
    </xf>
    <xf numFmtId="4" fontId="3677" fillId="0" borderId="0" xfId="0" applyNumberFormat="1" applyFont="1" applyAlignment="1">
      <alignment horizontal="center" vertical="center"/>
    </xf>
    <xf numFmtId="164" fontId="3678" fillId="0" borderId="0" xfId="0" applyNumberFormat="1" applyFont="1" applyAlignment="1">
      <alignment horizontal="center" vertical="center"/>
    </xf>
    <xf numFmtId="164" fontId="3679" fillId="0" borderId="0" xfId="0" applyNumberFormat="1" applyFont="1" applyAlignment="1">
      <alignment horizontal="center" vertical="center"/>
    </xf>
    <xf numFmtId="165" fontId="3680" fillId="0" borderId="0" xfId="0" applyNumberFormat="1" applyFont="1" applyAlignment="1">
      <alignment horizontal="center" vertical="center"/>
    </xf>
    <xf numFmtId="164" fontId="3681" fillId="0" borderId="0" xfId="0" applyNumberFormat="1" applyFont="1" applyAlignment="1">
      <alignment horizontal="center" vertical="center"/>
    </xf>
    <xf numFmtId="164" fontId="3682" fillId="0" borderId="0" xfId="0" applyNumberFormat="1" applyFont="1" applyAlignment="1">
      <alignment horizontal="center" vertical="center" wrapText="1"/>
    </xf>
    <xf numFmtId="4" fontId="3683" fillId="0" borderId="0" xfId="0" applyNumberFormat="1" applyFont="1" applyAlignment="1">
      <alignment horizontal="center" vertical="center"/>
    </xf>
    <xf numFmtId="164" fontId="3684" fillId="0" borderId="0" xfId="0" applyNumberFormat="1" applyFont="1" applyAlignment="1">
      <alignment horizontal="center" vertical="center"/>
    </xf>
    <xf numFmtId="0" fontId="3685" fillId="3" borderId="1" xfId="0" applyFont="1" applyFill="1" applyBorder="1" applyAlignment="1">
      <alignment horizontal="center" vertical="center" wrapText="1"/>
    </xf>
    <xf numFmtId="164" fontId="3685" fillId="3" borderId="1" xfId="0" applyNumberFormat="1" applyFont="1" applyFill="1" applyBorder="1" applyAlignment="1">
      <alignment horizontal="center" vertical="center" wrapText="1"/>
    </xf>
    <xf numFmtId="0" fontId="3686" fillId="0" borderId="0" xfId="0" applyFont="1" applyAlignment="1">
      <alignment horizontal="center" vertical="center" wrapText="1"/>
    </xf>
    <xf numFmtId="4" fontId="3687" fillId="0" borderId="0" xfId="0" applyNumberFormat="1" applyFont="1" applyAlignment="1">
      <alignment horizontal="center" vertical="center"/>
    </xf>
    <xf numFmtId="164" fontId="3688" fillId="0" borderId="0" xfId="0" applyNumberFormat="1" applyFont="1" applyAlignment="1">
      <alignment horizontal="center" vertical="center"/>
    </xf>
    <xf numFmtId="164" fontId="3689" fillId="0" borderId="0" xfId="0" applyNumberFormat="1" applyFont="1" applyAlignment="1">
      <alignment horizontal="center" vertical="center"/>
    </xf>
    <xf numFmtId="165" fontId="3690" fillId="0" borderId="0" xfId="0" applyNumberFormat="1" applyFont="1" applyAlignment="1">
      <alignment horizontal="center" vertical="center"/>
    </xf>
    <xf numFmtId="164" fontId="3691" fillId="0" borderId="0" xfId="0" applyNumberFormat="1" applyFont="1" applyAlignment="1">
      <alignment horizontal="center" vertical="center"/>
    </xf>
    <xf numFmtId="164" fontId="3692" fillId="0" borderId="0" xfId="0" applyNumberFormat="1" applyFont="1" applyAlignment="1">
      <alignment horizontal="center" vertical="center" wrapText="1"/>
    </xf>
    <xf numFmtId="4" fontId="3693" fillId="0" borderId="0" xfId="0" applyNumberFormat="1" applyFont="1" applyAlignment="1">
      <alignment horizontal="center" vertical="center"/>
    </xf>
    <xf numFmtId="164" fontId="3694" fillId="0" borderId="0" xfId="0" applyNumberFormat="1" applyFont="1" applyAlignment="1">
      <alignment horizontal="center" vertical="center"/>
    </xf>
    <xf numFmtId="0" fontId="3695" fillId="0" borderId="0" xfId="0" applyFont="1" applyAlignment="1">
      <alignment horizontal="center" vertical="center" wrapText="1"/>
    </xf>
    <xf numFmtId="4" fontId="3696" fillId="0" borderId="0" xfId="0" applyNumberFormat="1" applyFont="1" applyAlignment="1">
      <alignment horizontal="center" vertical="center"/>
    </xf>
    <xf numFmtId="164" fontId="3697" fillId="0" borderId="0" xfId="0" applyNumberFormat="1" applyFont="1" applyAlignment="1">
      <alignment horizontal="center" vertical="center"/>
    </xf>
    <xf numFmtId="164" fontId="3698" fillId="0" borderId="0" xfId="0" applyNumberFormat="1" applyFont="1" applyAlignment="1">
      <alignment horizontal="center" vertical="center"/>
    </xf>
    <xf numFmtId="165" fontId="3699" fillId="0" borderId="0" xfId="0" applyNumberFormat="1" applyFont="1" applyAlignment="1">
      <alignment horizontal="center" vertical="center"/>
    </xf>
    <xf numFmtId="164" fontId="3700" fillId="0" borderId="0" xfId="0" applyNumberFormat="1" applyFont="1" applyAlignment="1">
      <alignment horizontal="center" vertical="center"/>
    </xf>
    <xf numFmtId="164" fontId="3701" fillId="0" borderId="0" xfId="0" applyNumberFormat="1" applyFont="1" applyAlignment="1">
      <alignment horizontal="center" vertical="center" wrapText="1"/>
    </xf>
    <xf numFmtId="4" fontId="3702" fillId="0" borderId="0" xfId="0" applyNumberFormat="1" applyFont="1" applyAlignment="1">
      <alignment horizontal="center" vertical="center"/>
    </xf>
    <xf numFmtId="164" fontId="3703" fillId="0" borderId="0" xfId="0" applyNumberFormat="1" applyFont="1" applyAlignment="1">
      <alignment horizontal="center" vertical="center"/>
    </xf>
    <xf numFmtId="0" fontId="3704" fillId="0" borderId="0" xfId="0" applyFont="1" applyAlignment="1">
      <alignment horizontal="center" vertical="center" wrapText="1"/>
    </xf>
    <xf numFmtId="4" fontId="3705" fillId="0" borderId="0" xfId="0" applyNumberFormat="1" applyFont="1" applyAlignment="1">
      <alignment horizontal="center" vertical="center"/>
    </xf>
    <xf numFmtId="164" fontId="3706" fillId="0" borderId="0" xfId="0" applyNumberFormat="1" applyFont="1" applyAlignment="1">
      <alignment horizontal="center" vertical="center"/>
    </xf>
    <xf numFmtId="164" fontId="3707" fillId="0" borderId="0" xfId="0" applyNumberFormat="1" applyFont="1" applyAlignment="1">
      <alignment horizontal="center" vertical="center"/>
    </xf>
    <xf numFmtId="165" fontId="3708" fillId="0" borderId="0" xfId="0" applyNumberFormat="1" applyFont="1" applyAlignment="1">
      <alignment horizontal="center" vertical="center"/>
    </xf>
    <xf numFmtId="164" fontId="3709" fillId="0" borderId="0" xfId="0" applyNumberFormat="1" applyFont="1" applyAlignment="1">
      <alignment horizontal="center" vertical="center"/>
    </xf>
    <xf numFmtId="164" fontId="3710" fillId="0" borderId="0" xfId="0" applyNumberFormat="1" applyFont="1" applyAlignment="1">
      <alignment horizontal="center" vertical="center" wrapText="1"/>
    </xf>
    <xf numFmtId="4" fontId="3711" fillId="0" borderId="0" xfId="0" applyNumberFormat="1" applyFont="1" applyAlignment="1">
      <alignment horizontal="center" vertical="center"/>
    </xf>
    <xf numFmtId="164" fontId="3712" fillId="0" borderId="0" xfId="0" applyNumberFormat="1" applyFont="1" applyAlignment="1">
      <alignment horizontal="center" vertical="center"/>
    </xf>
    <xf numFmtId="0" fontId="3713" fillId="0" borderId="0" xfId="0" applyFont="1" applyAlignment="1">
      <alignment horizontal="center" vertical="center" wrapText="1"/>
    </xf>
    <xf numFmtId="4" fontId="3714" fillId="0" borderId="0" xfId="0" applyNumberFormat="1" applyFont="1" applyAlignment="1">
      <alignment horizontal="center" vertical="center"/>
    </xf>
    <xf numFmtId="164" fontId="3715" fillId="0" borderId="0" xfId="0" applyNumberFormat="1" applyFont="1" applyAlignment="1">
      <alignment horizontal="center" vertical="center"/>
    </xf>
    <xf numFmtId="164" fontId="3716" fillId="0" borderId="0" xfId="0" applyNumberFormat="1" applyFont="1" applyAlignment="1">
      <alignment horizontal="center" vertical="center"/>
    </xf>
    <xf numFmtId="165" fontId="3717" fillId="0" borderId="0" xfId="0" applyNumberFormat="1" applyFont="1" applyAlignment="1">
      <alignment horizontal="center" vertical="center"/>
    </xf>
    <xf numFmtId="164" fontId="3718" fillId="0" borderId="0" xfId="0" applyNumberFormat="1" applyFont="1" applyAlignment="1">
      <alignment horizontal="center" vertical="center"/>
    </xf>
    <xf numFmtId="164" fontId="3719" fillId="0" borderId="0" xfId="0" applyNumberFormat="1" applyFont="1" applyAlignment="1">
      <alignment horizontal="center" vertical="center" wrapText="1"/>
    </xf>
    <xf numFmtId="4" fontId="3720" fillId="0" borderId="0" xfId="0" applyNumberFormat="1" applyFont="1" applyAlignment="1">
      <alignment horizontal="center" vertical="center"/>
    </xf>
    <xf numFmtId="164" fontId="3721" fillId="0" borderId="0" xfId="0" applyNumberFormat="1" applyFont="1" applyAlignment="1">
      <alignment horizontal="center" vertical="center"/>
    </xf>
    <xf numFmtId="0" fontId="3722" fillId="0" borderId="0" xfId="0" applyFont="1" applyAlignment="1">
      <alignment horizontal="center" vertical="center" wrapText="1"/>
    </xf>
    <xf numFmtId="4" fontId="3723" fillId="0" borderId="0" xfId="0" applyNumberFormat="1" applyFont="1" applyAlignment="1">
      <alignment horizontal="center" vertical="center"/>
    </xf>
    <xf numFmtId="164" fontId="3724" fillId="0" borderId="0" xfId="0" applyNumberFormat="1" applyFont="1" applyAlignment="1">
      <alignment horizontal="center" vertical="center"/>
    </xf>
    <xf numFmtId="164" fontId="3725" fillId="0" borderId="0" xfId="0" applyNumberFormat="1" applyFont="1" applyAlignment="1">
      <alignment horizontal="center" vertical="center"/>
    </xf>
    <xf numFmtId="165" fontId="3726" fillId="0" borderId="0" xfId="0" applyNumberFormat="1" applyFont="1" applyAlignment="1">
      <alignment horizontal="center" vertical="center"/>
    </xf>
    <xf numFmtId="164" fontId="3727" fillId="0" borderId="0" xfId="0" applyNumberFormat="1" applyFont="1" applyAlignment="1">
      <alignment horizontal="center" vertical="center"/>
    </xf>
    <xf numFmtId="164" fontId="3728" fillId="0" borderId="0" xfId="0" applyNumberFormat="1" applyFont="1" applyAlignment="1">
      <alignment horizontal="center" vertical="center" wrapText="1"/>
    </xf>
    <xf numFmtId="4" fontId="3729" fillId="0" borderId="0" xfId="0" applyNumberFormat="1" applyFont="1" applyAlignment="1">
      <alignment horizontal="center" vertical="center"/>
    </xf>
    <xf numFmtId="164" fontId="3730" fillId="0" borderId="0" xfId="0" applyNumberFormat="1" applyFont="1" applyAlignment="1">
      <alignment horizontal="center" vertical="center"/>
    </xf>
    <xf numFmtId="0" fontId="3731" fillId="3" borderId="1" xfId="0" applyFont="1" applyFill="1" applyBorder="1" applyAlignment="1">
      <alignment horizontal="center" vertical="center" wrapText="1"/>
    </xf>
    <xf numFmtId="164" fontId="3731" fillId="3" borderId="1" xfId="0" applyNumberFormat="1" applyFont="1" applyFill="1" applyBorder="1" applyAlignment="1">
      <alignment horizontal="center" vertical="center" wrapText="1"/>
    </xf>
    <xf numFmtId="0" fontId="3732" fillId="0" borderId="0" xfId="0" applyFont="1" applyAlignment="1">
      <alignment horizontal="center" vertical="center" wrapText="1"/>
    </xf>
    <xf numFmtId="4" fontId="3733" fillId="0" borderId="0" xfId="0" applyNumberFormat="1" applyFont="1" applyAlignment="1">
      <alignment horizontal="center" vertical="center"/>
    </xf>
    <xf numFmtId="164" fontId="3734" fillId="0" borderId="0" xfId="0" applyNumberFormat="1" applyFont="1" applyAlignment="1">
      <alignment horizontal="center" vertical="center"/>
    </xf>
    <xf numFmtId="164" fontId="3735" fillId="0" borderId="0" xfId="0" applyNumberFormat="1" applyFont="1" applyAlignment="1">
      <alignment horizontal="center" vertical="center"/>
    </xf>
    <xf numFmtId="165" fontId="3736" fillId="0" borderId="0" xfId="0" applyNumberFormat="1" applyFont="1" applyAlignment="1">
      <alignment horizontal="center" vertical="center"/>
    </xf>
    <xf numFmtId="164" fontId="3737" fillId="0" borderId="0" xfId="0" applyNumberFormat="1" applyFont="1" applyAlignment="1">
      <alignment horizontal="center" vertical="center"/>
    </xf>
    <xf numFmtId="164" fontId="3738" fillId="0" borderId="0" xfId="0" applyNumberFormat="1" applyFont="1" applyAlignment="1">
      <alignment horizontal="center" vertical="center" wrapText="1"/>
    </xf>
    <xf numFmtId="4" fontId="3739" fillId="0" borderId="0" xfId="0" applyNumberFormat="1" applyFont="1" applyAlignment="1">
      <alignment horizontal="center" vertical="center"/>
    </xf>
    <xf numFmtId="164" fontId="3740" fillId="0" borderId="0" xfId="0" applyNumberFormat="1" applyFont="1" applyAlignment="1">
      <alignment horizontal="center" vertical="center"/>
    </xf>
    <xf numFmtId="0" fontId="3741" fillId="0" borderId="0" xfId="0" applyFont="1" applyAlignment="1">
      <alignment horizontal="center" vertical="center" wrapText="1"/>
    </xf>
    <xf numFmtId="4" fontId="3742" fillId="0" borderId="0" xfId="0" applyNumberFormat="1" applyFont="1" applyAlignment="1">
      <alignment horizontal="center" vertical="center"/>
    </xf>
    <xf numFmtId="164" fontId="3743" fillId="0" borderId="0" xfId="0" applyNumberFormat="1" applyFont="1" applyAlignment="1">
      <alignment horizontal="center" vertical="center"/>
    </xf>
    <xf numFmtId="164" fontId="3744" fillId="0" borderId="0" xfId="0" applyNumberFormat="1" applyFont="1" applyAlignment="1">
      <alignment horizontal="center" vertical="center"/>
    </xf>
    <xf numFmtId="165" fontId="3745" fillId="0" borderId="0" xfId="0" applyNumberFormat="1" applyFont="1" applyAlignment="1">
      <alignment horizontal="center" vertical="center"/>
    </xf>
    <xf numFmtId="164" fontId="3746" fillId="0" borderId="0" xfId="0" applyNumberFormat="1" applyFont="1" applyAlignment="1">
      <alignment horizontal="center" vertical="center"/>
    </xf>
    <xf numFmtId="164" fontId="3747" fillId="0" borderId="0" xfId="0" applyNumberFormat="1" applyFont="1" applyAlignment="1">
      <alignment horizontal="center" vertical="center" wrapText="1"/>
    </xf>
    <xf numFmtId="4" fontId="3748" fillId="0" borderId="0" xfId="0" applyNumberFormat="1" applyFont="1" applyAlignment="1">
      <alignment horizontal="center" vertical="center"/>
    </xf>
    <xf numFmtId="164" fontId="3749" fillId="0" borderId="0" xfId="0" applyNumberFormat="1" applyFont="1" applyAlignment="1">
      <alignment horizontal="center" vertical="center"/>
    </xf>
    <xf numFmtId="0" fontId="3750" fillId="0" borderId="0" xfId="0" applyFont="1" applyAlignment="1">
      <alignment horizontal="center" vertical="center" wrapText="1"/>
    </xf>
    <xf numFmtId="4" fontId="3751" fillId="0" borderId="0" xfId="0" applyNumberFormat="1" applyFont="1" applyAlignment="1">
      <alignment horizontal="center" vertical="center"/>
    </xf>
    <xf numFmtId="164" fontId="3752" fillId="0" borderId="0" xfId="0" applyNumberFormat="1" applyFont="1" applyAlignment="1">
      <alignment horizontal="center" vertical="center"/>
    </xf>
    <xf numFmtId="164" fontId="3753" fillId="0" borderId="0" xfId="0" applyNumberFormat="1" applyFont="1" applyAlignment="1">
      <alignment horizontal="center" vertical="center"/>
    </xf>
    <xf numFmtId="165" fontId="3754" fillId="0" borderId="0" xfId="0" applyNumberFormat="1" applyFont="1" applyAlignment="1">
      <alignment horizontal="center" vertical="center"/>
    </xf>
    <xf numFmtId="164" fontId="3755" fillId="0" borderId="0" xfId="0" applyNumberFormat="1" applyFont="1" applyAlignment="1">
      <alignment horizontal="center" vertical="center"/>
    </xf>
    <xf numFmtId="164" fontId="3756" fillId="0" borderId="0" xfId="0" applyNumberFormat="1" applyFont="1" applyAlignment="1">
      <alignment horizontal="center" vertical="center" wrapText="1"/>
    </xf>
    <xf numFmtId="4" fontId="3757" fillId="0" borderId="0" xfId="0" applyNumberFormat="1" applyFont="1" applyAlignment="1">
      <alignment horizontal="center" vertical="center"/>
    </xf>
    <xf numFmtId="164" fontId="3758" fillId="0" borderId="0" xfId="0" applyNumberFormat="1" applyFont="1" applyAlignment="1">
      <alignment horizontal="center" vertical="center"/>
    </xf>
    <xf numFmtId="0" fontId="3759" fillId="0" borderId="0" xfId="0" applyFont="1" applyAlignment="1">
      <alignment horizontal="center" vertical="center" wrapText="1"/>
    </xf>
    <xf numFmtId="4" fontId="3760" fillId="0" borderId="0" xfId="0" applyNumberFormat="1" applyFont="1" applyAlignment="1">
      <alignment horizontal="center" vertical="center"/>
    </xf>
    <xf numFmtId="164" fontId="3761" fillId="0" borderId="0" xfId="0" applyNumberFormat="1" applyFont="1" applyAlignment="1">
      <alignment horizontal="center" vertical="center"/>
    </xf>
    <xf numFmtId="164" fontId="3762" fillId="0" borderId="0" xfId="0" applyNumberFormat="1" applyFont="1" applyAlignment="1">
      <alignment horizontal="center" vertical="center"/>
    </xf>
    <xf numFmtId="165" fontId="3763" fillId="0" borderId="0" xfId="0" applyNumberFormat="1" applyFont="1" applyAlignment="1">
      <alignment horizontal="center" vertical="center"/>
    </xf>
    <xf numFmtId="164" fontId="3764" fillId="0" borderId="0" xfId="0" applyNumberFormat="1" applyFont="1" applyAlignment="1">
      <alignment horizontal="center" vertical="center"/>
    </xf>
    <xf numFmtId="164" fontId="3765" fillId="0" borderId="0" xfId="0" applyNumberFormat="1" applyFont="1" applyAlignment="1">
      <alignment horizontal="center" vertical="center" wrapText="1"/>
    </xf>
    <xf numFmtId="4" fontId="3766" fillId="0" borderId="0" xfId="0" applyNumberFormat="1" applyFont="1" applyAlignment="1">
      <alignment horizontal="center" vertical="center"/>
    </xf>
    <xf numFmtId="164" fontId="3767" fillId="0" borderId="0" xfId="0" applyNumberFormat="1" applyFont="1" applyAlignment="1">
      <alignment horizontal="center" vertical="center"/>
    </xf>
    <xf numFmtId="0" fontId="3768" fillId="3" borderId="1" xfId="0" applyFont="1" applyFill="1" applyBorder="1" applyAlignment="1">
      <alignment horizontal="center" vertical="center" wrapText="1"/>
    </xf>
    <xf numFmtId="164" fontId="3768" fillId="3" borderId="1" xfId="0" applyNumberFormat="1" applyFont="1" applyFill="1" applyBorder="1" applyAlignment="1">
      <alignment horizontal="center" vertical="center" wrapText="1"/>
    </xf>
    <xf numFmtId="0" fontId="3769" fillId="0" borderId="0" xfId="0" applyFont="1" applyAlignment="1">
      <alignment horizontal="center" vertical="center" wrapText="1"/>
    </xf>
    <xf numFmtId="4" fontId="3770" fillId="0" borderId="0" xfId="0" applyNumberFormat="1" applyFont="1" applyAlignment="1">
      <alignment horizontal="center" vertical="center"/>
    </xf>
    <xf numFmtId="164" fontId="3771" fillId="0" borderId="0" xfId="0" applyNumberFormat="1" applyFont="1" applyAlignment="1">
      <alignment horizontal="center" vertical="center"/>
    </xf>
    <xf numFmtId="164" fontId="3772" fillId="0" borderId="0" xfId="0" applyNumberFormat="1" applyFont="1" applyAlignment="1">
      <alignment horizontal="center" vertical="center"/>
    </xf>
    <xf numFmtId="165" fontId="3773" fillId="0" borderId="0" xfId="0" applyNumberFormat="1" applyFont="1" applyAlignment="1">
      <alignment horizontal="center" vertical="center"/>
    </xf>
    <xf numFmtId="164" fontId="3774" fillId="0" borderId="0" xfId="0" applyNumberFormat="1" applyFont="1" applyAlignment="1">
      <alignment horizontal="center" vertical="center"/>
    </xf>
    <xf numFmtId="164" fontId="3775" fillId="0" borderId="0" xfId="0" applyNumberFormat="1" applyFont="1" applyAlignment="1">
      <alignment horizontal="center" vertical="center" wrapText="1"/>
    </xf>
    <xf numFmtId="4" fontId="3776" fillId="0" borderId="0" xfId="0" applyNumberFormat="1" applyFont="1" applyAlignment="1">
      <alignment horizontal="center" vertical="center"/>
    </xf>
    <xf numFmtId="164" fontId="3777" fillId="0" borderId="0" xfId="0" applyNumberFormat="1" applyFont="1" applyAlignment="1">
      <alignment horizontal="center" vertical="center"/>
    </xf>
    <xf numFmtId="0" fontId="3778" fillId="0" borderId="0" xfId="0" applyFont="1" applyAlignment="1">
      <alignment horizontal="center" vertical="center" wrapText="1"/>
    </xf>
    <xf numFmtId="4" fontId="3779" fillId="0" borderId="0" xfId="0" applyNumberFormat="1" applyFont="1" applyAlignment="1">
      <alignment horizontal="center" vertical="center"/>
    </xf>
    <xf numFmtId="164" fontId="3780" fillId="0" borderId="0" xfId="0" applyNumberFormat="1" applyFont="1" applyAlignment="1">
      <alignment horizontal="center" vertical="center"/>
    </xf>
    <xf numFmtId="164" fontId="3781" fillId="0" borderId="0" xfId="0" applyNumberFormat="1" applyFont="1" applyAlignment="1">
      <alignment horizontal="center" vertical="center"/>
    </xf>
    <xf numFmtId="165" fontId="3782" fillId="0" borderId="0" xfId="0" applyNumberFormat="1" applyFont="1" applyAlignment="1">
      <alignment horizontal="center" vertical="center"/>
    </xf>
    <xf numFmtId="164" fontId="3783" fillId="0" borderId="0" xfId="0" applyNumberFormat="1" applyFont="1" applyAlignment="1">
      <alignment horizontal="center" vertical="center"/>
    </xf>
    <xf numFmtId="164" fontId="3784" fillId="0" borderId="0" xfId="0" applyNumberFormat="1" applyFont="1" applyAlignment="1">
      <alignment horizontal="center" vertical="center" wrapText="1"/>
    </xf>
    <xf numFmtId="4" fontId="3785" fillId="0" borderId="0" xfId="0" applyNumberFormat="1" applyFont="1" applyAlignment="1">
      <alignment horizontal="center" vertical="center"/>
    </xf>
    <xf numFmtId="164" fontId="3786" fillId="0" borderId="0" xfId="0" applyNumberFormat="1" applyFont="1" applyAlignment="1">
      <alignment horizontal="center" vertical="center"/>
    </xf>
    <xf numFmtId="0" fontId="3787" fillId="0" borderId="0" xfId="0" applyFont="1" applyAlignment="1">
      <alignment horizontal="center" vertical="center" wrapText="1"/>
    </xf>
    <xf numFmtId="4" fontId="3788" fillId="0" borderId="0" xfId="0" applyNumberFormat="1" applyFont="1" applyAlignment="1">
      <alignment horizontal="center" vertical="center"/>
    </xf>
    <xf numFmtId="164" fontId="3789" fillId="0" borderId="0" xfId="0" applyNumberFormat="1" applyFont="1" applyAlignment="1">
      <alignment horizontal="center" vertical="center"/>
    </xf>
    <xf numFmtId="164" fontId="3790" fillId="0" borderId="0" xfId="0" applyNumberFormat="1" applyFont="1" applyAlignment="1">
      <alignment horizontal="center" vertical="center"/>
    </xf>
    <xf numFmtId="165" fontId="3791" fillId="0" borderId="0" xfId="0" applyNumberFormat="1" applyFont="1" applyAlignment="1">
      <alignment horizontal="center" vertical="center"/>
    </xf>
    <xf numFmtId="164" fontId="3792" fillId="0" borderId="0" xfId="0" applyNumberFormat="1" applyFont="1" applyAlignment="1">
      <alignment horizontal="center" vertical="center"/>
    </xf>
    <xf numFmtId="164" fontId="3793" fillId="0" borderId="0" xfId="0" applyNumberFormat="1" applyFont="1" applyAlignment="1">
      <alignment horizontal="center" vertical="center" wrapText="1"/>
    </xf>
    <xf numFmtId="4" fontId="3794" fillId="0" borderId="0" xfId="0" applyNumberFormat="1" applyFont="1" applyAlignment="1">
      <alignment horizontal="center" vertical="center"/>
    </xf>
    <xf numFmtId="164" fontId="3795" fillId="0" borderId="0" xfId="0" applyNumberFormat="1" applyFont="1" applyAlignment="1">
      <alignment horizontal="center" vertical="center"/>
    </xf>
    <xf numFmtId="0" fontId="3796" fillId="0" borderId="0" xfId="0" applyFont="1" applyAlignment="1">
      <alignment horizontal="center" vertical="center" wrapText="1"/>
    </xf>
    <xf numFmtId="4" fontId="3797" fillId="0" borderId="0" xfId="0" applyNumberFormat="1" applyFont="1" applyAlignment="1">
      <alignment horizontal="center" vertical="center"/>
    </xf>
    <xf numFmtId="164" fontId="3798" fillId="0" borderId="0" xfId="0" applyNumberFormat="1" applyFont="1" applyAlignment="1">
      <alignment horizontal="center" vertical="center"/>
    </xf>
    <xf numFmtId="164" fontId="3799" fillId="0" borderId="0" xfId="0" applyNumberFormat="1" applyFont="1" applyAlignment="1">
      <alignment horizontal="center" vertical="center"/>
    </xf>
    <xf numFmtId="165" fontId="3800" fillId="0" borderId="0" xfId="0" applyNumberFormat="1" applyFont="1" applyAlignment="1">
      <alignment horizontal="center" vertical="center"/>
    </xf>
    <xf numFmtId="164" fontId="3801" fillId="0" borderId="0" xfId="0" applyNumberFormat="1" applyFont="1" applyAlignment="1">
      <alignment horizontal="center" vertical="center"/>
    </xf>
    <xf numFmtId="164" fontId="3802" fillId="0" borderId="0" xfId="0" applyNumberFormat="1" applyFont="1" applyAlignment="1">
      <alignment horizontal="center" vertical="center" wrapText="1"/>
    </xf>
    <xf numFmtId="4" fontId="3803" fillId="0" borderId="0" xfId="0" applyNumberFormat="1" applyFont="1" applyAlignment="1">
      <alignment horizontal="center" vertical="center"/>
    </xf>
    <xf numFmtId="164" fontId="3804" fillId="0" borderId="0" xfId="0" applyNumberFormat="1" applyFont="1" applyAlignment="1">
      <alignment horizontal="center" vertical="center"/>
    </xf>
    <xf numFmtId="0" fontId="3805" fillId="0" borderId="0" xfId="0" applyFont="1" applyAlignment="1">
      <alignment horizontal="center" vertical="center" wrapText="1"/>
    </xf>
    <xf numFmtId="4" fontId="3806" fillId="0" borderId="0" xfId="0" applyNumberFormat="1" applyFont="1" applyAlignment="1">
      <alignment horizontal="center" vertical="center"/>
    </xf>
    <xf numFmtId="164" fontId="3807" fillId="0" borderId="0" xfId="0" applyNumberFormat="1" applyFont="1" applyAlignment="1">
      <alignment horizontal="center" vertical="center"/>
    </xf>
    <xf numFmtId="164" fontId="3808" fillId="0" borderId="0" xfId="0" applyNumberFormat="1" applyFont="1" applyAlignment="1">
      <alignment horizontal="center" vertical="center"/>
    </xf>
    <xf numFmtId="165" fontId="3809" fillId="0" borderId="0" xfId="0" applyNumberFormat="1" applyFont="1" applyAlignment="1">
      <alignment horizontal="center" vertical="center"/>
    </xf>
    <xf numFmtId="164" fontId="3810" fillId="0" borderId="0" xfId="0" applyNumberFormat="1" applyFont="1" applyAlignment="1">
      <alignment horizontal="center" vertical="center"/>
    </xf>
    <xf numFmtId="164" fontId="3811" fillId="0" borderId="0" xfId="0" applyNumberFormat="1" applyFont="1" applyAlignment="1">
      <alignment horizontal="center" vertical="center" wrapText="1"/>
    </xf>
    <xf numFmtId="4" fontId="3812" fillId="0" borderId="0" xfId="0" applyNumberFormat="1" applyFont="1" applyAlignment="1">
      <alignment horizontal="center" vertical="center"/>
    </xf>
    <xf numFmtId="164" fontId="3813" fillId="0" borderId="0" xfId="0" applyNumberFormat="1" applyFont="1" applyAlignment="1">
      <alignment horizontal="center" vertical="center"/>
    </xf>
    <xf numFmtId="0" fontId="3814" fillId="0" borderId="0" xfId="0" applyFont="1" applyAlignment="1">
      <alignment horizontal="center" vertical="center" wrapText="1"/>
    </xf>
    <xf numFmtId="4" fontId="3815" fillId="0" borderId="0" xfId="0" applyNumberFormat="1" applyFont="1" applyAlignment="1">
      <alignment horizontal="center" vertical="center"/>
    </xf>
    <xf numFmtId="164" fontId="3816" fillId="0" borderId="0" xfId="0" applyNumberFormat="1" applyFont="1" applyAlignment="1">
      <alignment horizontal="center" vertical="center"/>
    </xf>
    <xf numFmtId="164" fontId="3817" fillId="0" borderId="0" xfId="0" applyNumberFormat="1" applyFont="1" applyAlignment="1">
      <alignment horizontal="center" vertical="center"/>
    </xf>
    <xf numFmtId="165" fontId="3818" fillId="0" borderId="0" xfId="0" applyNumberFormat="1" applyFont="1" applyAlignment="1">
      <alignment horizontal="center" vertical="center"/>
    </xf>
    <xf numFmtId="164" fontId="3819" fillId="0" borderId="0" xfId="0" applyNumberFormat="1" applyFont="1" applyAlignment="1">
      <alignment horizontal="center" vertical="center"/>
    </xf>
    <xf numFmtId="164" fontId="3820" fillId="0" borderId="0" xfId="0" applyNumberFormat="1" applyFont="1" applyAlignment="1">
      <alignment horizontal="center" vertical="center" wrapText="1"/>
    </xf>
    <xf numFmtId="4" fontId="3821" fillId="0" borderId="0" xfId="0" applyNumberFormat="1" applyFont="1" applyAlignment="1">
      <alignment horizontal="center" vertical="center"/>
    </xf>
    <xf numFmtId="164" fontId="3822" fillId="0" borderId="0" xfId="0" applyNumberFormat="1" applyFont="1" applyAlignment="1">
      <alignment horizontal="center" vertical="center"/>
    </xf>
    <xf numFmtId="0" fontId="3823" fillId="0" borderId="0" xfId="0" applyFont="1" applyAlignment="1">
      <alignment horizontal="center" vertical="center" wrapText="1"/>
    </xf>
    <xf numFmtId="4" fontId="3824" fillId="0" borderId="0" xfId="0" applyNumberFormat="1" applyFont="1" applyAlignment="1">
      <alignment horizontal="center" vertical="center"/>
    </xf>
    <xf numFmtId="164" fontId="3825" fillId="0" borderId="0" xfId="0" applyNumberFormat="1" applyFont="1" applyAlignment="1">
      <alignment horizontal="center" vertical="center"/>
    </xf>
    <xf numFmtId="164" fontId="3826" fillId="0" borderId="0" xfId="0" applyNumberFormat="1" applyFont="1" applyAlignment="1">
      <alignment horizontal="center" vertical="center"/>
    </xf>
    <xf numFmtId="165" fontId="3827" fillId="0" borderId="0" xfId="0" applyNumberFormat="1" applyFont="1" applyAlignment="1">
      <alignment horizontal="center" vertical="center"/>
    </xf>
    <xf numFmtId="164" fontId="3828" fillId="0" borderId="0" xfId="0" applyNumberFormat="1" applyFont="1" applyAlignment="1">
      <alignment horizontal="center" vertical="center"/>
    </xf>
    <xf numFmtId="164" fontId="3829" fillId="0" borderId="0" xfId="0" applyNumberFormat="1" applyFont="1" applyAlignment="1">
      <alignment horizontal="center" vertical="center" wrapText="1"/>
    </xf>
    <xf numFmtId="4" fontId="3830" fillId="0" borderId="0" xfId="0" applyNumberFormat="1" applyFont="1" applyAlignment="1">
      <alignment horizontal="center" vertical="center"/>
    </xf>
    <xf numFmtId="164" fontId="3831" fillId="0" borderId="0" xfId="0" applyNumberFormat="1" applyFont="1" applyAlignment="1">
      <alignment horizontal="center" vertical="center"/>
    </xf>
    <xf numFmtId="0" fontId="3832" fillId="3" borderId="1" xfId="0" applyFont="1" applyFill="1" applyBorder="1" applyAlignment="1">
      <alignment horizontal="center" vertical="center" wrapText="1"/>
    </xf>
    <xf numFmtId="164" fontId="3832" fillId="3" borderId="1" xfId="0" applyNumberFormat="1" applyFont="1" applyFill="1" applyBorder="1" applyAlignment="1">
      <alignment horizontal="center" vertical="center" wrapText="1"/>
    </xf>
    <xf numFmtId="0" fontId="3833" fillId="0" borderId="0" xfId="0" applyFont="1" applyAlignment="1">
      <alignment horizontal="center" vertical="center" wrapText="1"/>
    </xf>
    <xf numFmtId="4" fontId="3834" fillId="0" borderId="0" xfId="0" applyNumberFormat="1" applyFont="1" applyAlignment="1">
      <alignment horizontal="center" vertical="center"/>
    </xf>
    <xf numFmtId="164" fontId="3835" fillId="0" borderId="0" xfId="0" applyNumberFormat="1" applyFont="1" applyAlignment="1">
      <alignment horizontal="center" vertical="center"/>
    </xf>
    <xf numFmtId="164" fontId="3836" fillId="0" borderId="0" xfId="0" applyNumberFormat="1" applyFont="1" applyAlignment="1">
      <alignment horizontal="center" vertical="center"/>
    </xf>
    <xf numFmtId="165" fontId="3837" fillId="0" borderId="0" xfId="0" applyNumberFormat="1" applyFont="1" applyAlignment="1">
      <alignment horizontal="center" vertical="center"/>
    </xf>
    <xf numFmtId="164" fontId="3838" fillId="0" borderId="0" xfId="0" applyNumberFormat="1" applyFont="1" applyAlignment="1">
      <alignment horizontal="center" vertical="center"/>
    </xf>
    <xf numFmtId="164" fontId="3839" fillId="0" borderId="0" xfId="0" applyNumberFormat="1" applyFont="1" applyAlignment="1">
      <alignment horizontal="center" vertical="center" wrapText="1"/>
    </xf>
    <xf numFmtId="4" fontId="3840" fillId="0" borderId="0" xfId="0" applyNumberFormat="1" applyFont="1" applyAlignment="1">
      <alignment horizontal="center" vertical="center"/>
    </xf>
    <xf numFmtId="164" fontId="3841" fillId="0" borderId="0" xfId="0" applyNumberFormat="1" applyFont="1" applyAlignment="1">
      <alignment horizontal="center" vertical="center"/>
    </xf>
    <xf numFmtId="0" fontId="3842" fillId="0" borderId="0" xfId="0" applyFont="1" applyAlignment="1">
      <alignment horizontal="center" vertical="center" wrapText="1"/>
    </xf>
    <xf numFmtId="4" fontId="3843" fillId="0" borderId="0" xfId="0" applyNumberFormat="1" applyFont="1" applyAlignment="1">
      <alignment horizontal="center" vertical="center"/>
    </xf>
    <xf numFmtId="164" fontId="3844" fillId="0" borderId="0" xfId="0" applyNumberFormat="1" applyFont="1" applyAlignment="1">
      <alignment horizontal="center" vertical="center"/>
    </xf>
    <xf numFmtId="164" fontId="3845" fillId="0" borderId="0" xfId="0" applyNumberFormat="1" applyFont="1" applyAlignment="1">
      <alignment horizontal="center" vertical="center"/>
    </xf>
    <xf numFmtId="165" fontId="3846" fillId="0" borderId="0" xfId="0" applyNumberFormat="1" applyFont="1" applyAlignment="1">
      <alignment horizontal="center" vertical="center"/>
    </xf>
    <xf numFmtId="164" fontId="3847" fillId="0" borderId="0" xfId="0" applyNumberFormat="1" applyFont="1" applyAlignment="1">
      <alignment horizontal="center" vertical="center"/>
    </xf>
    <xf numFmtId="164" fontId="3848" fillId="0" borderId="0" xfId="0" applyNumberFormat="1" applyFont="1" applyAlignment="1">
      <alignment horizontal="center" vertical="center" wrapText="1"/>
    </xf>
    <xf numFmtId="4" fontId="3849" fillId="0" borderId="0" xfId="0" applyNumberFormat="1" applyFont="1" applyAlignment="1">
      <alignment horizontal="center" vertical="center"/>
    </xf>
    <xf numFmtId="164" fontId="3850" fillId="0" borderId="0" xfId="0" applyNumberFormat="1" applyFont="1" applyAlignment="1">
      <alignment horizontal="center" vertical="center"/>
    </xf>
    <xf numFmtId="0" fontId="3851" fillId="3" borderId="1" xfId="0" applyFont="1" applyFill="1" applyBorder="1" applyAlignment="1">
      <alignment horizontal="center" vertical="center" wrapText="1"/>
    </xf>
    <xf numFmtId="164" fontId="3851" fillId="3" borderId="1" xfId="0" applyNumberFormat="1" applyFont="1" applyFill="1" applyBorder="1" applyAlignment="1">
      <alignment horizontal="center" vertical="center" wrapText="1"/>
    </xf>
    <xf numFmtId="0" fontId="3852" fillId="0" borderId="0" xfId="0" applyFont="1" applyAlignment="1">
      <alignment horizontal="center" vertical="center" wrapText="1"/>
    </xf>
    <xf numFmtId="4" fontId="3853" fillId="0" borderId="0" xfId="0" applyNumberFormat="1" applyFont="1" applyAlignment="1">
      <alignment horizontal="center" vertical="center"/>
    </xf>
    <xf numFmtId="164" fontId="3854" fillId="0" borderId="0" xfId="0" applyNumberFormat="1" applyFont="1" applyAlignment="1">
      <alignment horizontal="center" vertical="center"/>
    </xf>
    <xf numFmtId="164" fontId="3855" fillId="0" borderId="0" xfId="0" applyNumberFormat="1" applyFont="1" applyAlignment="1">
      <alignment horizontal="center" vertical="center"/>
    </xf>
    <xf numFmtId="165" fontId="3856" fillId="0" borderId="0" xfId="0" applyNumberFormat="1" applyFont="1" applyAlignment="1">
      <alignment horizontal="center" vertical="center"/>
    </xf>
    <xf numFmtId="164" fontId="3857" fillId="0" borderId="0" xfId="0" applyNumberFormat="1" applyFont="1" applyAlignment="1">
      <alignment horizontal="center" vertical="center"/>
    </xf>
    <xf numFmtId="164" fontId="3858" fillId="0" borderId="0" xfId="0" applyNumberFormat="1" applyFont="1" applyAlignment="1">
      <alignment horizontal="center" vertical="center" wrapText="1"/>
    </xf>
    <xf numFmtId="4" fontId="3859" fillId="0" borderId="0" xfId="0" applyNumberFormat="1" applyFont="1" applyAlignment="1">
      <alignment horizontal="center" vertical="center"/>
    </xf>
    <xf numFmtId="164" fontId="3860" fillId="0" borderId="0" xfId="0" applyNumberFormat="1" applyFont="1" applyAlignment="1">
      <alignment horizontal="center" vertical="center"/>
    </xf>
    <xf numFmtId="0" fontId="3861" fillId="0" borderId="0" xfId="0" applyFont="1" applyAlignment="1">
      <alignment horizontal="center" vertical="center" wrapText="1"/>
    </xf>
    <xf numFmtId="4" fontId="3862" fillId="0" borderId="0" xfId="0" applyNumberFormat="1" applyFont="1" applyAlignment="1">
      <alignment horizontal="center" vertical="center"/>
    </xf>
    <xf numFmtId="164" fontId="3863" fillId="0" borderId="0" xfId="0" applyNumberFormat="1" applyFont="1" applyAlignment="1">
      <alignment horizontal="center" vertical="center"/>
    </xf>
    <xf numFmtId="164" fontId="3864" fillId="0" borderId="0" xfId="0" applyNumberFormat="1" applyFont="1" applyAlignment="1">
      <alignment horizontal="center" vertical="center"/>
    </xf>
    <xf numFmtId="165" fontId="3865" fillId="0" borderId="0" xfId="0" applyNumberFormat="1" applyFont="1" applyAlignment="1">
      <alignment horizontal="center" vertical="center"/>
    </xf>
    <xf numFmtId="164" fontId="3866" fillId="0" borderId="0" xfId="0" applyNumberFormat="1" applyFont="1" applyAlignment="1">
      <alignment horizontal="center" vertical="center"/>
    </xf>
    <xf numFmtId="164" fontId="3867" fillId="0" borderId="0" xfId="0" applyNumberFormat="1" applyFont="1" applyAlignment="1">
      <alignment horizontal="center" vertical="center" wrapText="1"/>
    </xf>
    <xf numFmtId="4" fontId="3868" fillId="0" borderId="0" xfId="0" applyNumberFormat="1" applyFont="1" applyAlignment="1">
      <alignment horizontal="center" vertical="center"/>
    </xf>
    <xf numFmtId="164" fontId="3869" fillId="0" borderId="0" xfId="0" applyNumberFormat="1" applyFont="1" applyAlignment="1">
      <alignment horizontal="center" vertical="center"/>
    </xf>
    <xf numFmtId="0" fontId="3870" fillId="0" borderId="0" xfId="0" applyFont="1" applyAlignment="1">
      <alignment horizontal="center" vertical="center" wrapText="1"/>
    </xf>
    <xf numFmtId="4" fontId="3871" fillId="0" borderId="0" xfId="0" applyNumberFormat="1" applyFont="1" applyAlignment="1">
      <alignment horizontal="center" vertical="center"/>
    </xf>
    <xf numFmtId="164" fontId="3872" fillId="0" borderId="0" xfId="0" applyNumberFormat="1" applyFont="1" applyAlignment="1">
      <alignment horizontal="center" vertical="center"/>
    </xf>
    <xf numFmtId="164" fontId="3873" fillId="0" borderId="0" xfId="0" applyNumberFormat="1" applyFont="1" applyAlignment="1">
      <alignment horizontal="center" vertical="center"/>
    </xf>
    <xf numFmtId="165" fontId="3874" fillId="0" borderId="0" xfId="0" applyNumberFormat="1" applyFont="1" applyAlignment="1">
      <alignment horizontal="center" vertical="center"/>
    </xf>
    <xf numFmtId="164" fontId="3875" fillId="0" borderId="0" xfId="0" applyNumberFormat="1" applyFont="1" applyAlignment="1">
      <alignment horizontal="center" vertical="center"/>
    </xf>
    <xf numFmtId="164" fontId="3876" fillId="0" borderId="0" xfId="0" applyNumberFormat="1" applyFont="1" applyAlignment="1">
      <alignment horizontal="center" vertical="center" wrapText="1"/>
    </xf>
    <xf numFmtId="4" fontId="3877" fillId="0" borderId="0" xfId="0" applyNumberFormat="1" applyFont="1" applyAlignment="1">
      <alignment horizontal="center" vertical="center"/>
    </xf>
    <xf numFmtId="164" fontId="3878" fillId="0" borderId="0" xfId="0" applyNumberFormat="1" applyFont="1" applyAlignment="1">
      <alignment horizontal="center" vertical="center"/>
    </xf>
    <xf numFmtId="0" fontId="3879" fillId="3" borderId="1" xfId="0" applyFont="1" applyFill="1" applyBorder="1" applyAlignment="1">
      <alignment horizontal="center" vertical="center" wrapText="1"/>
    </xf>
    <xf numFmtId="164" fontId="3879" fillId="3" borderId="1" xfId="0" applyNumberFormat="1" applyFont="1" applyFill="1" applyBorder="1" applyAlignment="1">
      <alignment horizontal="center" vertical="center" wrapText="1"/>
    </xf>
    <xf numFmtId="0" fontId="3880" fillId="0" borderId="0" xfId="0" applyFont="1" applyAlignment="1">
      <alignment horizontal="center" vertical="center" wrapText="1"/>
    </xf>
    <xf numFmtId="4" fontId="3881" fillId="0" borderId="0" xfId="0" applyNumberFormat="1" applyFont="1" applyAlignment="1">
      <alignment horizontal="center" vertical="center"/>
    </xf>
    <xf numFmtId="164" fontId="3882" fillId="0" borderId="0" xfId="0" applyNumberFormat="1" applyFont="1" applyAlignment="1">
      <alignment horizontal="center" vertical="center"/>
    </xf>
    <xf numFmtId="164" fontId="3883" fillId="0" borderId="0" xfId="0" applyNumberFormat="1" applyFont="1" applyAlignment="1">
      <alignment horizontal="center" vertical="center"/>
    </xf>
    <xf numFmtId="165" fontId="3884" fillId="0" borderId="0" xfId="0" applyNumberFormat="1" applyFont="1" applyAlignment="1">
      <alignment horizontal="center" vertical="center"/>
    </xf>
    <xf numFmtId="164" fontId="3885" fillId="0" borderId="0" xfId="0" applyNumberFormat="1" applyFont="1" applyAlignment="1">
      <alignment horizontal="center" vertical="center"/>
    </xf>
    <xf numFmtId="164" fontId="3886" fillId="0" borderId="0" xfId="0" applyNumberFormat="1" applyFont="1" applyAlignment="1">
      <alignment horizontal="center" vertical="center" wrapText="1"/>
    </xf>
    <xf numFmtId="4" fontId="3887" fillId="0" borderId="0" xfId="0" applyNumberFormat="1" applyFont="1" applyAlignment="1">
      <alignment horizontal="center" vertical="center"/>
    </xf>
    <xf numFmtId="164" fontId="3888" fillId="0" borderId="0" xfId="0" applyNumberFormat="1" applyFont="1" applyAlignment="1">
      <alignment horizontal="center" vertical="center"/>
    </xf>
    <xf numFmtId="0" fontId="3889" fillId="0" borderId="0" xfId="0" applyFont="1" applyAlignment="1">
      <alignment horizontal="center" vertical="center" wrapText="1"/>
    </xf>
    <xf numFmtId="4" fontId="3890" fillId="0" borderId="0" xfId="0" applyNumberFormat="1" applyFont="1" applyAlignment="1">
      <alignment horizontal="center" vertical="center"/>
    </xf>
    <xf numFmtId="164" fontId="3891" fillId="0" borderId="0" xfId="0" applyNumberFormat="1" applyFont="1" applyAlignment="1">
      <alignment horizontal="center" vertical="center"/>
    </xf>
    <xf numFmtId="164" fontId="3892" fillId="0" borderId="0" xfId="0" applyNumberFormat="1" applyFont="1" applyAlignment="1">
      <alignment horizontal="center" vertical="center"/>
    </xf>
    <xf numFmtId="165" fontId="3893" fillId="0" borderId="0" xfId="0" applyNumberFormat="1" applyFont="1" applyAlignment="1">
      <alignment horizontal="center" vertical="center"/>
    </xf>
    <xf numFmtId="164" fontId="3894" fillId="0" borderId="0" xfId="0" applyNumberFormat="1" applyFont="1" applyAlignment="1">
      <alignment horizontal="center" vertical="center"/>
    </xf>
    <xf numFmtId="164" fontId="3895" fillId="0" borderId="0" xfId="0" applyNumberFormat="1" applyFont="1" applyAlignment="1">
      <alignment horizontal="center" vertical="center" wrapText="1"/>
    </xf>
    <xf numFmtId="4" fontId="3896" fillId="0" borderId="0" xfId="0" applyNumberFormat="1" applyFont="1" applyAlignment="1">
      <alignment horizontal="center" vertical="center"/>
    </xf>
    <xf numFmtId="164" fontId="3897" fillId="0" borderId="0" xfId="0" applyNumberFormat="1" applyFont="1" applyAlignment="1">
      <alignment horizontal="center" vertical="center"/>
    </xf>
    <xf numFmtId="0" fontId="3898" fillId="0" borderId="0" xfId="0" applyFont="1" applyAlignment="1">
      <alignment horizontal="center" vertical="center" wrapText="1"/>
    </xf>
    <xf numFmtId="4" fontId="3899" fillId="0" borderId="0" xfId="0" applyNumberFormat="1" applyFont="1" applyAlignment="1">
      <alignment horizontal="center" vertical="center"/>
    </xf>
    <xf numFmtId="164" fontId="3900" fillId="0" borderId="0" xfId="0" applyNumberFormat="1" applyFont="1" applyAlignment="1">
      <alignment horizontal="center" vertical="center"/>
    </xf>
    <xf numFmtId="164" fontId="3901" fillId="0" borderId="0" xfId="0" applyNumberFormat="1" applyFont="1" applyAlignment="1">
      <alignment horizontal="center" vertical="center"/>
    </xf>
    <xf numFmtId="165" fontId="3902" fillId="0" borderId="0" xfId="0" applyNumberFormat="1" applyFont="1" applyAlignment="1">
      <alignment horizontal="center" vertical="center"/>
    </xf>
    <xf numFmtId="164" fontId="3903" fillId="0" borderId="0" xfId="0" applyNumberFormat="1" applyFont="1" applyAlignment="1">
      <alignment horizontal="center" vertical="center"/>
    </xf>
    <xf numFmtId="164" fontId="3904" fillId="0" borderId="0" xfId="0" applyNumberFormat="1" applyFont="1" applyAlignment="1">
      <alignment horizontal="center" vertical="center" wrapText="1"/>
    </xf>
    <xf numFmtId="4" fontId="3905" fillId="0" borderId="0" xfId="0" applyNumberFormat="1" applyFont="1" applyAlignment="1">
      <alignment horizontal="center" vertical="center"/>
    </xf>
    <xf numFmtId="164" fontId="3906" fillId="0" borderId="0" xfId="0" applyNumberFormat="1" applyFont="1" applyAlignment="1">
      <alignment horizontal="center" vertical="center"/>
    </xf>
    <xf numFmtId="0" fontId="3907" fillId="0" borderId="0" xfId="0" applyFont="1" applyAlignment="1">
      <alignment horizontal="center" vertical="center" wrapText="1"/>
    </xf>
    <xf numFmtId="4" fontId="3908" fillId="0" borderId="0" xfId="0" applyNumberFormat="1" applyFont="1" applyAlignment="1">
      <alignment horizontal="center" vertical="center"/>
    </xf>
    <xf numFmtId="164" fontId="3909" fillId="0" borderId="0" xfId="0" applyNumberFormat="1" applyFont="1" applyAlignment="1">
      <alignment horizontal="center" vertical="center"/>
    </xf>
    <xf numFmtId="164" fontId="3910" fillId="0" borderId="0" xfId="0" applyNumberFormat="1" applyFont="1" applyAlignment="1">
      <alignment horizontal="center" vertical="center"/>
    </xf>
    <xf numFmtId="165" fontId="3911" fillId="0" borderId="0" xfId="0" applyNumberFormat="1" applyFont="1" applyAlignment="1">
      <alignment horizontal="center" vertical="center"/>
    </xf>
    <xf numFmtId="164" fontId="3912" fillId="0" borderId="0" xfId="0" applyNumberFormat="1" applyFont="1" applyAlignment="1">
      <alignment horizontal="center" vertical="center"/>
    </xf>
    <xf numFmtId="164" fontId="3913" fillId="0" borderId="0" xfId="0" applyNumberFormat="1" applyFont="1" applyAlignment="1">
      <alignment horizontal="center" vertical="center" wrapText="1"/>
    </xf>
    <xf numFmtId="4" fontId="3914" fillId="0" borderId="0" xfId="0" applyNumberFormat="1" applyFont="1" applyAlignment="1">
      <alignment horizontal="center" vertical="center"/>
    </xf>
    <xf numFmtId="164" fontId="3915" fillId="0" borderId="0" xfId="0" applyNumberFormat="1" applyFont="1" applyAlignment="1">
      <alignment horizontal="center" vertical="center"/>
    </xf>
    <xf numFmtId="0" fontId="3916" fillId="0" borderId="0" xfId="0" applyFont="1" applyAlignment="1">
      <alignment horizontal="center" vertical="center" wrapText="1"/>
    </xf>
    <xf numFmtId="4" fontId="3917" fillId="0" borderId="0" xfId="0" applyNumberFormat="1" applyFont="1" applyAlignment="1">
      <alignment horizontal="center" vertical="center"/>
    </xf>
    <xf numFmtId="164" fontId="3918" fillId="0" borderId="0" xfId="0" applyNumberFormat="1" applyFont="1" applyAlignment="1">
      <alignment horizontal="center" vertical="center"/>
    </xf>
    <xf numFmtId="164" fontId="3919" fillId="0" borderId="0" xfId="0" applyNumberFormat="1" applyFont="1" applyAlignment="1">
      <alignment horizontal="center" vertical="center"/>
    </xf>
    <xf numFmtId="165" fontId="3920" fillId="0" borderId="0" xfId="0" applyNumberFormat="1" applyFont="1" applyAlignment="1">
      <alignment horizontal="center" vertical="center"/>
    </xf>
    <xf numFmtId="164" fontId="3921" fillId="0" borderId="0" xfId="0" applyNumberFormat="1" applyFont="1" applyAlignment="1">
      <alignment horizontal="center" vertical="center"/>
    </xf>
    <xf numFmtId="164" fontId="3922" fillId="0" borderId="0" xfId="0" applyNumberFormat="1" applyFont="1" applyAlignment="1">
      <alignment horizontal="center" vertical="center" wrapText="1"/>
    </xf>
    <xf numFmtId="4" fontId="3923" fillId="0" borderId="0" xfId="0" applyNumberFormat="1" applyFont="1" applyAlignment="1">
      <alignment horizontal="center" vertical="center"/>
    </xf>
    <xf numFmtId="164" fontId="3924" fillId="0" borderId="0" xfId="0" applyNumberFormat="1" applyFont="1" applyAlignment="1">
      <alignment horizontal="center" vertical="center"/>
    </xf>
    <xf numFmtId="0" fontId="3925" fillId="0" borderId="0" xfId="0" applyFont="1" applyAlignment="1">
      <alignment horizontal="center" vertical="center" wrapText="1"/>
    </xf>
    <xf numFmtId="4" fontId="3926" fillId="0" borderId="0" xfId="0" applyNumberFormat="1" applyFont="1" applyAlignment="1">
      <alignment horizontal="center" vertical="center"/>
    </xf>
    <xf numFmtId="164" fontId="3927" fillId="0" borderId="0" xfId="0" applyNumberFormat="1" applyFont="1" applyAlignment="1">
      <alignment horizontal="center" vertical="center"/>
    </xf>
    <xf numFmtId="164" fontId="3928" fillId="0" borderId="0" xfId="0" applyNumberFormat="1" applyFont="1" applyAlignment="1">
      <alignment horizontal="center" vertical="center"/>
    </xf>
    <xf numFmtId="165" fontId="3929" fillId="0" borderId="0" xfId="0" applyNumberFormat="1" applyFont="1" applyAlignment="1">
      <alignment horizontal="center" vertical="center"/>
    </xf>
    <xf numFmtId="164" fontId="3930" fillId="0" borderId="0" xfId="0" applyNumberFormat="1" applyFont="1" applyAlignment="1">
      <alignment horizontal="center" vertical="center"/>
    </xf>
    <xf numFmtId="164" fontId="3931" fillId="0" borderId="0" xfId="0" applyNumberFormat="1" applyFont="1" applyAlignment="1">
      <alignment horizontal="center" vertical="center" wrapText="1"/>
    </xf>
    <xf numFmtId="4" fontId="3932" fillId="0" borderId="0" xfId="0" applyNumberFormat="1" applyFont="1" applyAlignment="1">
      <alignment horizontal="center" vertical="center"/>
    </xf>
    <xf numFmtId="164" fontId="3933" fillId="0" borderId="0" xfId="0" applyNumberFormat="1" applyFont="1" applyAlignment="1">
      <alignment horizontal="center" vertical="center"/>
    </xf>
    <xf numFmtId="0" fontId="3934" fillId="3" borderId="1" xfId="0" applyFont="1" applyFill="1" applyBorder="1" applyAlignment="1">
      <alignment horizontal="center" vertical="center" wrapText="1"/>
    </xf>
    <xf numFmtId="164" fontId="3934" fillId="3" borderId="1" xfId="0" applyNumberFormat="1" applyFont="1" applyFill="1" applyBorder="1" applyAlignment="1">
      <alignment horizontal="center" vertical="center" wrapText="1"/>
    </xf>
    <xf numFmtId="0" fontId="3935" fillId="0" borderId="0" xfId="0" applyFont="1" applyAlignment="1">
      <alignment horizontal="center" vertical="center" wrapText="1"/>
    </xf>
    <xf numFmtId="4" fontId="3936" fillId="0" borderId="0" xfId="0" applyNumberFormat="1" applyFont="1" applyAlignment="1">
      <alignment horizontal="center" vertical="center"/>
    </xf>
    <xf numFmtId="164" fontId="3937" fillId="0" borderId="0" xfId="0" applyNumberFormat="1" applyFont="1" applyAlignment="1">
      <alignment horizontal="center" vertical="center"/>
    </xf>
    <xf numFmtId="164" fontId="3938" fillId="0" borderId="0" xfId="0" applyNumberFormat="1" applyFont="1" applyAlignment="1">
      <alignment horizontal="center" vertical="center"/>
    </xf>
    <xf numFmtId="165" fontId="3939" fillId="0" borderId="0" xfId="0" applyNumberFormat="1" applyFont="1" applyAlignment="1">
      <alignment horizontal="center" vertical="center"/>
    </xf>
    <xf numFmtId="164" fontId="3940" fillId="0" borderId="0" xfId="0" applyNumberFormat="1" applyFont="1" applyAlignment="1">
      <alignment horizontal="center" vertical="center"/>
    </xf>
    <xf numFmtId="164" fontId="3941" fillId="0" borderId="0" xfId="0" applyNumberFormat="1" applyFont="1" applyAlignment="1">
      <alignment horizontal="center" vertical="center" wrapText="1"/>
    </xf>
    <xf numFmtId="4" fontId="3942" fillId="0" borderId="0" xfId="0" applyNumberFormat="1" applyFont="1" applyAlignment="1">
      <alignment horizontal="center" vertical="center"/>
    </xf>
    <xf numFmtId="164" fontId="3943" fillId="0" borderId="0" xfId="0" applyNumberFormat="1" applyFont="1" applyAlignment="1">
      <alignment horizontal="center" vertical="center"/>
    </xf>
    <xf numFmtId="0" fontId="3944" fillId="0" borderId="0" xfId="0" applyFont="1" applyAlignment="1">
      <alignment horizontal="center" vertical="center" wrapText="1"/>
    </xf>
    <xf numFmtId="4" fontId="3945" fillId="0" borderId="0" xfId="0" applyNumberFormat="1" applyFont="1" applyAlignment="1">
      <alignment horizontal="center" vertical="center"/>
    </xf>
    <xf numFmtId="164" fontId="3946" fillId="0" borderId="0" xfId="0" applyNumberFormat="1" applyFont="1" applyAlignment="1">
      <alignment horizontal="center" vertical="center"/>
    </xf>
    <xf numFmtId="164" fontId="3947" fillId="0" borderId="0" xfId="0" applyNumberFormat="1" applyFont="1" applyAlignment="1">
      <alignment horizontal="center" vertical="center"/>
    </xf>
    <xf numFmtId="165" fontId="3948" fillId="0" borderId="0" xfId="0" applyNumberFormat="1" applyFont="1" applyAlignment="1">
      <alignment horizontal="center" vertical="center"/>
    </xf>
    <xf numFmtId="164" fontId="3949" fillId="0" borderId="0" xfId="0" applyNumberFormat="1" applyFont="1" applyAlignment="1">
      <alignment horizontal="center" vertical="center"/>
    </xf>
    <xf numFmtId="164" fontId="3950" fillId="0" borderId="0" xfId="0" applyNumberFormat="1" applyFont="1" applyAlignment="1">
      <alignment horizontal="center" vertical="center" wrapText="1"/>
    </xf>
    <xf numFmtId="4" fontId="3951" fillId="0" borderId="0" xfId="0" applyNumberFormat="1" applyFont="1" applyAlignment="1">
      <alignment horizontal="center" vertical="center"/>
    </xf>
    <xf numFmtId="164" fontId="3952" fillId="0" borderId="0" xfId="0" applyNumberFormat="1" applyFont="1" applyAlignment="1">
      <alignment horizontal="center" vertical="center"/>
    </xf>
    <xf numFmtId="0" fontId="3953" fillId="3" borderId="1" xfId="0" applyFont="1" applyFill="1" applyBorder="1" applyAlignment="1">
      <alignment horizontal="center" vertical="center" wrapText="1"/>
    </xf>
    <xf numFmtId="164" fontId="3953" fillId="3" borderId="1" xfId="0" applyNumberFormat="1" applyFont="1" applyFill="1" applyBorder="1" applyAlignment="1">
      <alignment horizontal="center" vertical="center" wrapText="1"/>
    </xf>
    <xf numFmtId="0" fontId="3954" fillId="0" borderId="0" xfId="0" applyFont="1" applyAlignment="1">
      <alignment horizontal="center" vertical="center" wrapText="1"/>
    </xf>
    <xf numFmtId="4" fontId="3955" fillId="0" borderId="0" xfId="0" applyNumberFormat="1" applyFont="1" applyAlignment="1">
      <alignment horizontal="center" vertical="center"/>
    </xf>
    <xf numFmtId="164" fontId="3956" fillId="0" borderId="0" xfId="0" applyNumberFormat="1" applyFont="1" applyAlignment="1">
      <alignment horizontal="center" vertical="center"/>
    </xf>
    <xf numFmtId="164" fontId="3957" fillId="0" borderId="0" xfId="0" applyNumberFormat="1" applyFont="1" applyAlignment="1">
      <alignment horizontal="center" vertical="center"/>
    </xf>
    <xf numFmtId="165" fontId="3958" fillId="0" borderId="0" xfId="0" applyNumberFormat="1" applyFont="1" applyAlignment="1">
      <alignment horizontal="center" vertical="center"/>
    </xf>
    <xf numFmtId="164" fontId="3959" fillId="0" borderId="0" xfId="0" applyNumberFormat="1" applyFont="1" applyAlignment="1">
      <alignment horizontal="center" vertical="center"/>
    </xf>
    <xf numFmtId="164" fontId="3960" fillId="0" borderId="0" xfId="0" applyNumberFormat="1" applyFont="1" applyAlignment="1">
      <alignment horizontal="center" vertical="center" wrapText="1"/>
    </xf>
    <xf numFmtId="4" fontId="3961" fillId="0" borderId="0" xfId="0" applyNumberFormat="1" applyFont="1" applyAlignment="1">
      <alignment horizontal="center" vertical="center"/>
    </xf>
    <xf numFmtId="164" fontId="3962" fillId="0" borderId="0" xfId="0" applyNumberFormat="1" applyFont="1" applyAlignment="1">
      <alignment horizontal="center" vertical="center"/>
    </xf>
    <xf numFmtId="0" fontId="3963" fillId="0" borderId="0" xfId="0" applyFont="1" applyAlignment="1">
      <alignment horizontal="center" vertical="center" wrapText="1"/>
    </xf>
    <xf numFmtId="4" fontId="3964" fillId="0" borderId="0" xfId="0" applyNumberFormat="1" applyFont="1" applyAlignment="1">
      <alignment horizontal="center" vertical="center"/>
    </xf>
    <xf numFmtId="164" fontId="3965" fillId="0" borderId="0" xfId="0" applyNumberFormat="1" applyFont="1" applyAlignment="1">
      <alignment horizontal="center" vertical="center"/>
    </xf>
    <xf numFmtId="164" fontId="3966" fillId="0" borderId="0" xfId="0" applyNumberFormat="1" applyFont="1" applyAlignment="1">
      <alignment horizontal="center" vertical="center"/>
    </xf>
    <xf numFmtId="165" fontId="3967" fillId="0" borderId="0" xfId="0" applyNumberFormat="1" applyFont="1" applyAlignment="1">
      <alignment horizontal="center" vertical="center"/>
    </xf>
    <xf numFmtId="164" fontId="3968" fillId="0" borderId="0" xfId="0" applyNumberFormat="1" applyFont="1" applyAlignment="1">
      <alignment horizontal="center" vertical="center"/>
    </xf>
    <xf numFmtId="164" fontId="3969" fillId="0" borderId="0" xfId="0" applyNumberFormat="1" applyFont="1" applyAlignment="1">
      <alignment horizontal="center" vertical="center" wrapText="1"/>
    </xf>
    <xf numFmtId="4" fontId="3970" fillId="0" borderId="0" xfId="0" applyNumberFormat="1" applyFont="1" applyAlignment="1">
      <alignment horizontal="center" vertical="center"/>
    </xf>
    <xf numFmtId="164" fontId="3971" fillId="0" borderId="0" xfId="0" applyNumberFormat="1" applyFont="1" applyAlignment="1">
      <alignment horizontal="center" vertical="center"/>
    </xf>
    <xf numFmtId="0" fontId="3972" fillId="3" borderId="1" xfId="0" applyFont="1" applyFill="1" applyBorder="1" applyAlignment="1">
      <alignment horizontal="center" vertical="center" wrapText="1"/>
    </xf>
    <xf numFmtId="164" fontId="3972" fillId="3" borderId="1" xfId="0" applyNumberFormat="1" applyFont="1" applyFill="1" applyBorder="1" applyAlignment="1">
      <alignment horizontal="center" vertical="center" wrapText="1"/>
    </xf>
    <xf numFmtId="0" fontId="3973" fillId="0" borderId="0" xfId="0" applyFont="1" applyAlignment="1">
      <alignment horizontal="center" vertical="center" wrapText="1"/>
    </xf>
    <xf numFmtId="4" fontId="3974" fillId="0" borderId="0" xfId="0" applyNumberFormat="1" applyFont="1" applyAlignment="1">
      <alignment horizontal="center" vertical="center"/>
    </xf>
    <xf numFmtId="164" fontId="3975" fillId="0" borderId="0" xfId="0" applyNumberFormat="1" applyFont="1" applyAlignment="1">
      <alignment horizontal="center" vertical="center"/>
    </xf>
    <xf numFmtId="164" fontId="3976" fillId="0" borderId="0" xfId="0" applyNumberFormat="1" applyFont="1" applyAlignment="1">
      <alignment horizontal="center" vertical="center"/>
    </xf>
    <xf numFmtId="165" fontId="3977" fillId="0" borderId="0" xfId="0" applyNumberFormat="1" applyFont="1" applyAlignment="1">
      <alignment horizontal="center" vertical="center"/>
    </xf>
    <xf numFmtId="164" fontId="3978" fillId="0" borderId="0" xfId="0" applyNumberFormat="1" applyFont="1" applyAlignment="1">
      <alignment horizontal="center" vertical="center"/>
    </xf>
    <xf numFmtId="164" fontId="3979" fillId="0" borderId="0" xfId="0" applyNumberFormat="1" applyFont="1" applyAlignment="1">
      <alignment horizontal="center" vertical="center" wrapText="1"/>
    </xf>
    <xf numFmtId="4" fontId="3980" fillId="0" borderId="0" xfId="0" applyNumberFormat="1" applyFont="1" applyAlignment="1">
      <alignment horizontal="center" vertical="center"/>
    </xf>
    <xf numFmtId="164" fontId="3981" fillId="0" borderId="0" xfId="0" applyNumberFormat="1" applyFont="1" applyAlignment="1">
      <alignment horizontal="center" vertical="center"/>
    </xf>
    <xf numFmtId="0" fontId="3982" fillId="0" borderId="0" xfId="0" applyFont="1" applyAlignment="1">
      <alignment horizontal="center" vertical="center" wrapText="1"/>
    </xf>
    <xf numFmtId="4" fontId="3983" fillId="0" borderId="0" xfId="0" applyNumberFormat="1" applyFont="1" applyAlignment="1">
      <alignment horizontal="center" vertical="center"/>
    </xf>
    <xf numFmtId="164" fontId="3984" fillId="0" borderId="0" xfId="0" applyNumberFormat="1" applyFont="1" applyAlignment="1">
      <alignment horizontal="center" vertical="center"/>
    </xf>
    <xf numFmtId="164" fontId="3985" fillId="0" borderId="0" xfId="0" applyNumberFormat="1" applyFont="1" applyAlignment="1">
      <alignment horizontal="center" vertical="center"/>
    </xf>
    <xf numFmtId="165" fontId="3986" fillId="0" borderId="0" xfId="0" applyNumberFormat="1" applyFont="1" applyAlignment="1">
      <alignment horizontal="center" vertical="center"/>
    </xf>
    <xf numFmtId="164" fontId="3987" fillId="0" borderId="0" xfId="0" applyNumberFormat="1" applyFont="1" applyAlignment="1">
      <alignment horizontal="center" vertical="center"/>
    </xf>
    <xf numFmtId="164" fontId="3988" fillId="0" borderId="0" xfId="0" applyNumberFormat="1" applyFont="1" applyAlignment="1">
      <alignment horizontal="center" vertical="center" wrapText="1"/>
    </xf>
    <xf numFmtId="4" fontId="3989" fillId="0" borderId="0" xfId="0" applyNumberFormat="1" applyFont="1" applyAlignment="1">
      <alignment horizontal="center" vertical="center"/>
    </xf>
    <xf numFmtId="164" fontId="3990" fillId="0" borderId="0" xfId="0" applyNumberFormat="1" applyFont="1" applyAlignment="1">
      <alignment horizontal="center" vertical="center"/>
    </xf>
    <xf numFmtId="0" fontId="3991" fillId="0" borderId="0" xfId="0" applyFont="1" applyAlignment="1">
      <alignment horizontal="center" vertical="center" wrapText="1"/>
    </xf>
    <xf numFmtId="4" fontId="3992" fillId="0" borderId="0" xfId="0" applyNumberFormat="1" applyFont="1" applyAlignment="1">
      <alignment horizontal="center" vertical="center"/>
    </xf>
    <xf numFmtId="164" fontId="3993" fillId="0" borderId="0" xfId="0" applyNumberFormat="1" applyFont="1" applyAlignment="1">
      <alignment horizontal="center" vertical="center"/>
    </xf>
    <xf numFmtId="164" fontId="3994" fillId="0" borderId="0" xfId="0" applyNumberFormat="1" applyFont="1" applyAlignment="1">
      <alignment horizontal="center" vertical="center"/>
    </xf>
    <xf numFmtId="165" fontId="3995" fillId="0" borderId="0" xfId="0" applyNumberFormat="1" applyFont="1" applyAlignment="1">
      <alignment horizontal="center" vertical="center"/>
    </xf>
    <xf numFmtId="164" fontId="3996" fillId="0" borderId="0" xfId="0" applyNumberFormat="1" applyFont="1" applyAlignment="1">
      <alignment horizontal="center" vertical="center"/>
    </xf>
    <xf numFmtId="164" fontId="3997" fillId="0" borderId="0" xfId="0" applyNumberFormat="1" applyFont="1" applyAlignment="1">
      <alignment horizontal="center" vertical="center" wrapText="1"/>
    </xf>
    <xf numFmtId="4" fontId="3998" fillId="0" borderId="0" xfId="0" applyNumberFormat="1" applyFont="1" applyAlignment="1">
      <alignment horizontal="center" vertical="center"/>
    </xf>
    <xf numFmtId="164" fontId="3999" fillId="0" borderId="0" xfId="0" applyNumberFormat="1" applyFont="1" applyAlignment="1">
      <alignment horizontal="center" vertical="center"/>
    </xf>
    <xf numFmtId="0" fontId="4000" fillId="0" borderId="0" xfId="0" applyFont="1" applyAlignment="1">
      <alignment horizontal="center" vertical="center" wrapText="1"/>
    </xf>
    <xf numFmtId="4" fontId="4001" fillId="0" borderId="0" xfId="0" applyNumberFormat="1" applyFont="1" applyAlignment="1">
      <alignment horizontal="center" vertical="center"/>
    </xf>
    <xf numFmtId="164" fontId="4002" fillId="0" borderId="0" xfId="0" applyNumberFormat="1" applyFont="1" applyAlignment="1">
      <alignment horizontal="center" vertical="center"/>
    </xf>
    <xf numFmtId="164" fontId="4003" fillId="0" borderId="0" xfId="0" applyNumberFormat="1" applyFont="1" applyAlignment="1">
      <alignment horizontal="center" vertical="center"/>
    </xf>
    <xf numFmtId="165" fontId="4004" fillId="0" borderId="0" xfId="0" applyNumberFormat="1" applyFont="1" applyAlignment="1">
      <alignment horizontal="center" vertical="center"/>
    </xf>
    <xf numFmtId="164" fontId="4005" fillId="0" borderId="0" xfId="0" applyNumberFormat="1" applyFont="1" applyAlignment="1">
      <alignment horizontal="center" vertical="center"/>
    </xf>
    <xf numFmtId="164" fontId="4006" fillId="0" borderId="0" xfId="0" applyNumberFormat="1" applyFont="1" applyAlignment="1">
      <alignment horizontal="center" vertical="center" wrapText="1"/>
    </xf>
    <xf numFmtId="4" fontId="4007" fillId="0" borderId="0" xfId="0" applyNumberFormat="1" applyFont="1" applyAlignment="1">
      <alignment horizontal="center" vertical="center"/>
    </xf>
    <xf numFmtId="164" fontId="4008" fillId="0" borderId="0" xfId="0" applyNumberFormat="1" applyFont="1" applyAlignment="1">
      <alignment horizontal="center" vertical="center"/>
    </xf>
    <xf numFmtId="0" fontId="4009" fillId="0" borderId="0" xfId="0" applyFont="1" applyAlignment="1">
      <alignment horizontal="center" vertical="center" wrapText="1"/>
    </xf>
    <xf numFmtId="4" fontId="4010" fillId="0" borderId="0" xfId="0" applyNumberFormat="1" applyFont="1" applyAlignment="1">
      <alignment horizontal="center" vertical="center"/>
    </xf>
    <xf numFmtId="164" fontId="4011" fillId="0" borderId="0" xfId="0" applyNumberFormat="1" applyFont="1" applyAlignment="1">
      <alignment horizontal="center" vertical="center"/>
    </xf>
    <xf numFmtId="164" fontId="4012" fillId="0" borderId="0" xfId="0" applyNumberFormat="1" applyFont="1" applyAlignment="1">
      <alignment horizontal="center" vertical="center"/>
    </xf>
    <xf numFmtId="165" fontId="4013" fillId="0" borderId="0" xfId="0" applyNumberFormat="1" applyFont="1" applyAlignment="1">
      <alignment horizontal="center" vertical="center"/>
    </xf>
    <xf numFmtId="164" fontId="4014" fillId="0" borderId="0" xfId="0" applyNumberFormat="1" applyFont="1" applyAlignment="1">
      <alignment horizontal="center" vertical="center"/>
    </xf>
    <xf numFmtId="164" fontId="4015" fillId="0" borderId="0" xfId="0" applyNumberFormat="1" applyFont="1" applyAlignment="1">
      <alignment horizontal="center" vertical="center" wrapText="1"/>
    </xf>
    <xf numFmtId="4" fontId="4016" fillId="0" borderId="0" xfId="0" applyNumberFormat="1" applyFont="1" applyAlignment="1">
      <alignment horizontal="center" vertical="center"/>
    </xf>
    <xf numFmtId="164" fontId="4017" fillId="0" borderId="0" xfId="0" applyNumberFormat="1" applyFont="1" applyAlignment="1">
      <alignment horizontal="center" vertical="center"/>
    </xf>
    <xf numFmtId="0" fontId="4018" fillId="0" borderId="0" xfId="0" applyFont="1" applyAlignment="1">
      <alignment horizontal="center" vertical="center" wrapText="1"/>
    </xf>
    <xf numFmtId="4" fontId="4019" fillId="0" borderId="0" xfId="0" applyNumberFormat="1" applyFont="1" applyAlignment="1">
      <alignment horizontal="center" vertical="center"/>
    </xf>
    <xf numFmtId="164" fontId="4020" fillId="0" borderId="0" xfId="0" applyNumberFormat="1" applyFont="1" applyAlignment="1">
      <alignment horizontal="center" vertical="center"/>
    </xf>
    <xf numFmtId="164" fontId="4021" fillId="0" borderId="0" xfId="0" applyNumberFormat="1" applyFont="1" applyAlignment="1">
      <alignment horizontal="center" vertical="center"/>
    </xf>
    <xf numFmtId="165" fontId="4022" fillId="0" borderId="0" xfId="0" applyNumberFormat="1" applyFont="1" applyAlignment="1">
      <alignment horizontal="center" vertical="center"/>
    </xf>
    <xf numFmtId="164" fontId="4023" fillId="0" borderId="0" xfId="0" applyNumberFormat="1" applyFont="1" applyAlignment="1">
      <alignment horizontal="center" vertical="center"/>
    </xf>
    <xf numFmtId="164" fontId="4024" fillId="0" borderId="0" xfId="0" applyNumberFormat="1" applyFont="1" applyAlignment="1">
      <alignment horizontal="center" vertical="center" wrapText="1"/>
    </xf>
    <xf numFmtId="4" fontId="4025" fillId="0" borderId="0" xfId="0" applyNumberFormat="1" applyFont="1" applyAlignment="1">
      <alignment horizontal="center" vertical="center"/>
    </xf>
    <xf numFmtId="164" fontId="4026" fillId="0" borderId="0" xfId="0" applyNumberFormat="1" applyFont="1" applyAlignment="1">
      <alignment horizontal="center" vertical="center"/>
    </xf>
    <xf numFmtId="0" fontId="4027" fillId="0" borderId="0" xfId="0" applyFont="1" applyAlignment="1">
      <alignment horizontal="center" vertical="center" wrapText="1"/>
    </xf>
    <xf numFmtId="4" fontId="4028" fillId="0" borderId="0" xfId="0" applyNumberFormat="1" applyFont="1" applyAlignment="1">
      <alignment horizontal="center" vertical="center"/>
    </xf>
    <xf numFmtId="164" fontId="4029" fillId="0" borderId="0" xfId="0" applyNumberFormat="1" applyFont="1" applyAlignment="1">
      <alignment horizontal="center" vertical="center"/>
    </xf>
    <xf numFmtId="164" fontId="4030" fillId="0" borderId="0" xfId="0" applyNumberFormat="1" applyFont="1" applyAlignment="1">
      <alignment horizontal="center" vertical="center"/>
    </xf>
    <xf numFmtId="165" fontId="4031" fillId="0" borderId="0" xfId="0" applyNumberFormat="1" applyFont="1" applyAlignment="1">
      <alignment horizontal="center" vertical="center"/>
    </xf>
    <xf numFmtId="164" fontId="4032" fillId="0" borderId="0" xfId="0" applyNumberFormat="1" applyFont="1" applyAlignment="1">
      <alignment horizontal="center" vertical="center"/>
    </xf>
    <xf numFmtId="164" fontId="4033" fillId="0" borderId="0" xfId="0" applyNumberFormat="1" applyFont="1" applyAlignment="1">
      <alignment horizontal="center" vertical="center" wrapText="1"/>
    </xf>
    <xf numFmtId="4" fontId="4034" fillId="0" borderId="0" xfId="0" applyNumberFormat="1" applyFont="1" applyAlignment="1">
      <alignment horizontal="center" vertical="center"/>
    </xf>
    <xf numFmtId="164" fontId="4035" fillId="0" borderId="0" xfId="0" applyNumberFormat="1" applyFont="1" applyAlignment="1">
      <alignment horizontal="center" vertical="center"/>
    </xf>
    <xf numFmtId="0" fontId="4036" fillId="0" borderId="0" xfId="0" applyFont="1" applyAlignment="1">
      <alignment horizontal="center" vertical="center" wrapText="1"/>
    </xf>
    <xf numFmtId="4" fontId="4037" fillId="0" borderId="0" xfId="0" applyNumberFormat="1" applyFont="1" applyAlignment="1">
      <alignment horizontal="center" vertical="center"/>
    </xf>
    <xf numFmtId="164" fontId="4038" fillId="0" borderId="0" xfId="0" applyNumberFormat="1" applyFont="1" applyAlignment="1">
      <alignment horizontal="center" vertical="center"/>
    </xf>
    <xf numFmtId="164" fontId="4039" fillId="0" borderId="0" xfId="0" applyNumberFormat="1" applyFont="1" applyAlignment="1">
      <alignment horizontal="center" vertical="center"/>
    </xf>
    <xf numFmtId="165" fontId="4040" fillId="0" borderId="0" xfId="0" applyNumberFormat="1" applyFont="1" applyAlignment="1">
      <alignment horizontal="center" vertical="center"/>
    </xf>
    <xf numFmtId="164" fontId="4041" fillId="0" borderId="0" xfId="0" applyNumberFormat="1" applyFont="1" applyAlignment="1">
      <alignment horizontal="center" vertical="center"/>
    </xf>
    <xf numFmtId="164" fontId="4042" fillId="0" borderId="0" xfId="0" applyNumberFormat="1" applyFont="1" applyAlignment="1">
      <alignment horizontal="center" vertical="center" wrapText="1"/>
    </xf>
    <xf numFmtId="4" fontId="4043" fillId="0" borderId="0" xfId="0" applyNumberFormat="1" applyFont="1" applyAlignment="1">
      <alignment horizontal="center" vertical="center"/>
    </xf>
    <xf numFmtId="164" fontId="4044" fillId="0" borderId="0" xfId="0" applyNumberFormat="1" applyFont="1" applyAlignment="1">
      <alignment horizontal="center" vertical="center"/>
    </xf>
    <xf numFmtId="0" fontId="4045" fillId="0" borderId="0" xfId="0" applyFont="1" applyAlignment="1">
      <alignment horizontal="center" vertical="center" wrapText="1"/>
    </xf>
    <xf numFmtId="4" fontId="4046" fillId="0" borderId="0" xfId="0" applyNumberFormat="1" applyFont="1" applyAlignment="1">
      <alignment horizontal="center" vertical="center"/>
    </xf>
    <xf numFmtId="164" fontId="4047" fillId="0" borderId="0" xfId="0" applyNumberFormat="1" applyFont="1" applyAlignment="1">
      <alignment horizontal="center" vertical="center"/>
    </xf>
    <xf numFmtId="164" fontId="4048" fillId="0" borderId="0" xfId="0" applyNumberFormat="1" applyFont="1" applyAlignment="1">
      <alignment horizontal="center" vertical="center"/>
    </xf>
    <xf numFmtId="165" fontId="4049" fillId="0" borderId="0" xfId="0" applyNumberFormat="1" applyFont="1" applyAlignment="1">
      <alignment horizontal="center" vertical="center"/>
    </xf>
    <xf numFmtId="164" fontId="4050" fillId="0" borderId="0" xfId="0" applyNumberFormat="1" applyFont="1" applyAlignment="1">
      <alignment horizontal="center" vertical="center"/>
    </xf>
    <xf numFmtId="164" fontId="4051" fillId="0" borderId="0" xfId="0" applyNumberFormat="1" applyFont="1" applyAlignment="1">
      <alignment horizontal="center" vertical="center" wrapText="1"/>
    </xf>
    <xf numFmtId="4" fontId="4052" fillId="0" borderId="0" xfId="0" applyNumberFormat="1" applyFont="1" applyAlignment="1">
      <alignment horizontal="center" vertical="center"/>
    </xf>
    <xf numFmtId="164" fontId="4053" fillId="0" borderId="0" xfId="0" applyNumberFormat="1" applyFont="1" applyAlignment="1">
      <alignment horizontal="center" vertical="center"/>
    </xf>
    <xf numFmtId="0" fontId="4054" fillId="0" borderId="0" xfId="0" applyFont="1" applyAlignment="1">
      <alignment horizontal="center" vertical="center" wrapText="1"/>
    </xf>
    <xf numFmtId="4" fontId="4055" fillId="0" borderId="0" xfId="0" applyNumberFormat="1" applyFont="1" applyAlignment="1">
      <alignment horizontal="center" vertical="center"/>
    </xf>
    <xf numFmtId="164" fontId="4056" fillId="0" borderId="0" xfId="0" applyNumberFormat="1" applyFont="1" applyAlignment="1">
      <alignment horizontal="center" vertical="center"/>
    </xf>
    <xf numFmtId="164" fontId="4057" fillId="0" borderId="0" xfId="0" applyNumberFormat="1" applyFont="1" applyAlignment="1">
      <alignment horizontal="center" vertical="center"/>
    </xf>
    <xf numFmtId="165" fontId="4058" fillId="0" borderId="0" xfId="0" applyNumberFormat="1" applyFont="1" applyAlignment="1">
      <alignment horizontal="center" vertical="center"/>
    </xf>
    <xf numFmtId="164" fontId="4059" fillId="0" borderId="0" xfId="0" applyNumberFormat="1" applyFont="1" applyAlignment="1">
      <alignment horizontal="center" vertical="center"/>
    </xf>
    <xf numFmtId="164" fontId="4060" fillId="0" borderId="0" xfId="0" applyNumberFormat="1" applyFont="1" applyAlignment="1">
      <alignment horizontal="center" vertical="center" wrapText="1"/>
    </xf>
    <xf numFmtId="4" fontId="4061" fillId="0" borderId="0" xfId="0" applyNumberFormat="1" applyFont="1" applyAlignment="1">
      <alignment horizontal="center" vertical="center"/>
    </xf>
    <xf numFmtId="164" fontId="4062" fillId="0" borderId="0" xfId="0" applyNumberFormat="1" applyFont="1" applyAlignment="1">
      <alignment horizontal="center" vertical="center"/>
    </xf>
    <xf numFmtId="0" fontId="4063" fillId="0" borderId="0" xfId="0" applyFont="1" applyAlignment="1">
      <alignment horizontal="center" vertical="center" wrapText="1"/>
    </xf>
    <xf numFmtId="4" fontId="4064" fillId="0" borderId="0" xfId="0" applyNumberFormat="1" applyFont="1" applyAlignment="1">
      <alignment horizontal="center" vertical="center"/>
    </xf>
    <xf numFmtId="164" fontId="4065" fillId="0" borderId="0" xfId="0" applyNumberFormat="1" applyFont="1" applyAlignment="1">
      <alignment horizontal="center" vertical="center"/>
    </xf>
    <xf numFmtId="164" fontId="4066" fillId="0" borderId="0" xfId="0" applyNumberFormat="1" applyFont="1" applyAlignment="1">
      <alignment horizontal="center" vertical="center"/>
    </xf>
    <xf numFmtId="165" fontId="4067" fillId="0" borderId="0" xfId="0" applyNumberFormat="1" applyFont="1" applyAlignment="1">
      <alignment horizontal="center" vertical="center"/>
    </xf>
    <xf numFmtId="164" fontId="4068" fillId="0" borderId="0" xfId="0" applyNumberFormat="1" applyFont="1" applyAlignment="1">
      <alignment horizontal="center" vertical="center"/>
    </xf>
    <xf numFmtId="164" fontId="4069" fillId="0" borderId="0" xfId="0" applyNumberFormat="1" applyFont="1" applyAlignment="1">
      <alignment horizontal="center" vertical="center" wrapText="1"/>
    </xf>
    <xf numFmtId="4" fontId="4070" fillId="0" borderId="0" xfId="0" applyNumberFormat="1" applyFont="1" applyAlignment="1">
      <alignment horizontal="center" vertical="center"/>
    </xf>
    <xf numFmtId="164" fontId="4071" fillId="0" borderId="0" xfId="0" applyNumberFormat="1" applyFont="1" applyAlignment="1">
      <alignment horizontal="center" vertical="center"/>
    </xf>
    <xf numFmtId="0" fontId="4072" fillId="0" borderId="0" xfId="0" applyFont="1" applyAlignment="1">
      <alignment horizontal="center" vertical="center" wrapText="1"/>
    </xf>
    <xf numFmtId="4" fontId="4073" fillId="0" borderId="0" xfId="0" applyNumberFormat="1" applyFont="1" applyAlignment="1">
      <alignment horizontal="center" vertical="center"/>
    </xf>
    <xf numFmtId="164" fontId="4074" fillId="0" borderId="0" xfId="0" applyNumberFormat="1" applyFont="1" applyAlignment="1">
      <alignment horizontal="center" vertical="center"/>
    </xf>
    <xf numFmtId="164" fontId="4075" fillId="0" borderId="0" xfId="0" applyNumberFormat="1" applyFont="1" applyAlignment="1">
      <alignment horizontal="center" vertical="center"/>
    </xf>
    <xf numFmtId="165" fontId="4076" fillId="0" borderId="0" xfId="0" applyNumberFormat="1" applyFont="1" applyAlignment="1">
      <alignment horizontal="center" vertical="center"/>
    </xf>
    <xf numFmtId="164" fontId="4077" fillId="0" borderId="0" xfId="0" applyNumberFormat="1" applyFont="1" applyAlignment="1">
      <alignment horizontal="center" vertical="center"/>
    </xf>
    <xf numFmtId="164" fontId="4078" fillId="0" borderId="0" xfId="0" applyNumberFormat="1" applyFont="1" applyAlignment="1">
      <alignment horizontal="center" vertical="center" wrapText="1"/>
    </xf>
    <xf numFmtId="4" fontId="4079" fillId="0" borderId="0" xfId="0" applyNumberFormat="1" applyFont="1" applyAlignment="1">
      <alignment horizontal="center" vertical="center"/>
    </xf>
    <xf numFmtId="164" fontId="4080" fillId="0" borderId="0" xfId="0" applyNumberFormat="1" applyFont="1" applyAlignment="1">
      <alignment horizontal="center" vertical="center"/>
    </xf>
    <xf numFmtId="0" fontId="4081" fillId="0" borderId="0" xfId="0" applyFont="1" applyAlignment="1">
      <alignment horizontal="center" vertical="center" wrapText="1"/>
    </xf>
    <xf numFmtId="4" fontId="4082" fillId="0" borderId="0" xfId="0" applyNumberFormat="1" applyFont="1" applyAlignment="1">
      <alignment horizontal="center" vertical="center"/>
    </xf>
    <xf numFmtId="164" fontId="4083" fillId="0" borderId="0" xfId="0" applyNumberFormat="1" applyFont="1" applyAlignment="1">
      <alignment horizontal="center" vertical="center"/>
    </xf>
    <xf numFmtId="164" fontId="4084" fillId="0" borderId="0" xfId="0" applyNumberFormat="1" applyFont="1" applyAlignment="1">
      <alignment horizontal="center" vertical="center"/>
    </xf>
    <xf numFmtId="165" fontId="4085" fillId="0" borderId="0" xfId="0" applyNumberFormat="1" applyFont="1" applyAlignment="1">
      <alignment horizontal="center" vertical="center"/>
    </xf>
    <xf numFmtId="164" fontId="4086" fillId="0" borderId="0" xfId="0" applyNumberFormat="1" applyFont="1" applyAlignment="1">
      <alignment horizontal="center" vertical="center"/>
    </xf>
    <xf numFmtId="164" fontId="4087" fillId="0" borderId="0" xfId="0" applyNumberFormat="1" applyFont="1" applyAlignment="1">
      <alignment horizontal="center" vertical="center" wrapText="1"/>
    </xf>
    <xf numFmtId="4" fontId="4088" fillId="0" borderId="0" xfId="0" applyNumberFormat="1" applyFont="1" applyAlignment="1">
      <alignment horizontal="center" vertical="center"/>
    </xf>
    <xf numFmtId="164" fontId="4089" fillId="0" borderId="0" xfId="0" applyNumberFormat="1" applyFont="1" applyAlignment="1">
      <alignment horizontal="center" vertical="center"/>
    </xf>
    <xf numFmtId="0" fontId="4090" fillId="0" borderId="0" xfId="0" applyFont="1" applyAlignment="1">
      <alignment horizontal="center" vertical="center" wrapText="1"/>
    </xf>
    <xf numFmtId="4" fontId="4091" fillId="0" borderId="0" xfId="0" applyNumberFormat="1" applyFont="1" applyAlignment="1">
      <alignment horizontal="center" vertical="center"/>
    </xf>
    <xf numFmtId="164" fontId="4092" fillId="0" borderId="0" xfId="0" applyNumberFormat="1" applyFont="1" applyAlignment="1">
      <alignment horizontal="center" vertical="center"/>
    </xf>
    <xf numFmtId="164" fontId="4093" fillId="0" borderId="0" xfId="0" applyNumberFormat="1" applyFont="1" applyAlignment="1">
      <alignment horizontal="center" vertical="center"/>
    </xf>
    <xf numFmtId="165" fontId="4094" fillId="0" borderId="0" xfId="0" applyNumberFormat="1" applyFont="1" applyAlignment="1">
      <alignment horizontal="center" vertical="center"/>
    </xf>
    <xf numFmtId="164" fontId="4095" fillId="0" borderId="0" xfId="0" applyNumberFormat="1" applyFont="1" applyAlignment="1">
      <alignment horizontal="center" vertical="center"/>
    </xf>
    <xf numFmtId="164" fontId="4096" fillId="0" borderId="0" xfId="0" applyNumberFormat="1" applyFont="1" applyAlignment="1">
      <alignment horizontal="center" vertical="center" wrapText="1"/>
    </xf>
    <xf numFmtId="4" fontId="4097" fillId="0" borderId="0" xfId="0" applyNumberFormat="1" applyFont="1" applyAlignment="1">
      <alignment horizontal="center" vertical="center"/>
    </xf>
    <xf numFmtId="164" fontId="4098" fillId="0" borderId="0" xfId="0" applyNumberFormat="1" applyFont="1" applyAlignment="1">
      <alignment horizontal="center" vertical="center"/>
    </xf>
    <xf numFmtId="0" fontId="4099" fillId="0" borderId="0" xfId="0" applyFont="1" applyAlignment="1">
      <alignment horizontal="center" vertical="center" wrapText="1"/>
    </xf>
    <xf numFmtId="4" fontId="4100" fillId="0" borderId="0" xfId="0" applyNumberFormat="1" applyFont="1" applyAlignment="1">
      <alignment horizontal="center" vertical="center"/>
    </xf>
    <xf numFmtId="164" fontId="4101" fillId="0" borderId="0" xfId="0" applyNumberFormat="1" applyFont="1" applyAlignment="1">
      <alignment horizontal="center" vertical="center"/>
    </xf>
    <xf numFmtId="164" fontId="4102" fillId="0" borderId="0" xfId="0" applyNumberFormat="1" applyFont="1" applyAlignment="1">
      <alignment horizontal="center" vertical="center"/>
    </xf>
    <xf numFmtId="165" fontId="4103" fillId="0" borderId="0" xfId="0" applyNumberFormat="1" applyFont="1" applyAlignment="1">
      <alignment horizontal="center" vertical="center"/>
    </xf>
    <xf numFmtId="164" fontId="4104" fillId="0" borderId="0" xfId="0" applyNumberFormat="1" applyFont="1" applyAlignment="1">
      <alignment horizontal="center" vertical="center"/>
    </xf>
    <xf numFmtId="164" fontId="4105" fillId="0" borderId="0" xfId="0" applyNumberFormat="1" applyFont="1" applyAlignment="1">
      <alignment horizontal="center" vertical="center" wrapText="1"/>
    </xf>
    <xf numFmtId="4" fontId="4106" fillId="0" borderId="0" xfId="0" applyNumberFormat="1" applyFont="1" applyAlignment="1">
      <alignment horizontal="center" vertical="center"/>
    </xf>
    <xf numFmtId="164" fontId="4107" fillId="0" borderId="0" xfId="0" applyNumberFormat="1" applyFont="1" applyAlignment="1">
      <alignment horizontal="center" vertical="center"/>
    </xf>
    <xf numFmtId="0" fontId="4108" fillId="3" borderId="1" xfId="0" applyFont="1" applyFill="1" applyBorder="1" applyAlignment="1">
      <alignment horizontal="center" vertical="center" wrapText="1"/>
    </xf>
    <xf numFmtId="164" fontId="4108" fillId="3" borderId="1" xfId="0" applyNumberFormat="1" applyFont="1" applyFill="1" applyBorder="1" applyAlignment="1">
      <alignment horizontal="center" vertical="center" wrapText="1"/>
    </xf>
    <xf numFmtId="0" fontId="4109" fillId="0" borderId="0" xfId="0" applyFont="1" applyAlignment="1">
      <alignment horizontal="center" vertical="center" wrapText="1"/>
    </xf>
    <xf numFmtId="4" fontId="4110" fillId="0" borderId="0" xfId="0" applyNumberFormat="1" applyFont="1" applyAlignment="1">
      <alignment horizontal="center" vertical="center"/>
    </xf>
    <xf numFmtId="164" fontId="4111" fillId="0" borderId="0" xfId="0" applyNumberFormat="1" applyFont="1" applyAlignment="1">
      <alignment horizontal="center" vertical="center"/>
    </xf>
    <xf numFmtId="164" fontId="4112" fillId="0" borderId="0" xfId="0" applyNumberFormat="1" applyFont="1" applyAlignment="1">
      <alignment horizontal="center" vertical="center"/>
    </xf>
    <xf numFmtId="165" fontId="4113" fillId="0" borderId="0" xfId="0" applyNumberFormat="1" applyFont="1" applyAlignment="1">
      <alignment horizontal="center" vertical="center"/>
    </xf>
    <xf numFmtId="164" fontId="4114" fillId="0" borderId="0" xfId="0" applyNumberFormat="1" applyFont="1" applyAlignment="1">
      <alignment horizontal="center" vertical="center"/>
    </xf>
    <xf numFmtId="164" fontId="4115" fillId="0" borderId="0" xfId="0" applyNumberFormat="1" applyFont="1" applyAlignment="1">
      <alignment horizontal="center" vertical="center" wrapText="1"/>
    </xf>
    <xf numFmtId="4" fontId="4116" fillId="0" borderId="0" xfId="0" applyNumberFormat="1" applyFont="1" applyAlignment="1">
      <alignment horizontal="center" vertical="center"/>
    </xf>
    <xf numFmtId="164" fontId="4117" fillId="0" borderId="0" xfId="0" applyNumberFormat="1" applyFont="1" applyAlignment="1">
      <alignment horizontal="center" vertical="center"/>
    </xf>
    <xf numFmtId="0" fontId="4118" fillId="0" borderId="0" xfId="0" applyFont="1" applyAlignment="1">
      <alignment horizontal="center" vertical="center" wrapText="1"/>
    </xf>
    <xf numFmtId="4" fontId="4119" fillId="0" borderId="0" xfId="0" applyNumberFormat="1" applyFont="1" applyAlignment="1">
      <alignment horizontal="center" vertical="center"/>
    </xf>
    <xf numFmtId="164" fontId="4120" fillId="0" borderId="0" xfId="0" applyNumberFormat="1" applyFont="1" applyAlignment="1">
      <alignment horizontal="center" vertical="center"/>
    </xf>
    <xf numFmtId="164" fontId="4121" fillId="0" borderId="0" xfId="0" applyNumberFormat="1" applyFont="1" applyAlignment="1">
      <alignment horizontal="center" vertical="center"/>
    </xf>
    <xf numFmtId="165" fontId="4122" fillId="0" borderId="0" xfId="0" applyNumberFormat="1" applyFont="1" applyAlignment="1">
      <alignment horizontal="center" vertical="center"/>
    </xf>
    <xf numFmtId="164" fontId="4123" fillId="0" borderId="0" xfId="0" applyNumberFormat="1" applyFont="1" applyAlignment="1">
      <alignment horizontal="center" vertical="center"/>
    </xf>
    <xf numFmtId="164" fontId="4124" fillId="0" borderId="0" xfId="0" applyNumberFormat="1" applyFont="1" applyAlignment="1">
      <alignment horizontal="center" vertical="center" wrapText="1"/>
    </xf>
    <xf numFmtId="4" fontId="4125" fillId="0" borderId="0" xfId="0" applyNumberFormat="1" applyFont="1" applyAlignment="1">
      <alignment horizontal="center" vertical="center"/>
    </xf>
    <xf numFmtId="164" fontId="4126" fillId="0" borderId="0" xfId="0" applyNumberFormat="1" applyFont="1" applyAlignment="1">
      <alignment horizontal="center" vertical="center"/>
    </xf>
    <xf numFmtId="0" fontId="4127" fillId="0" borderId="0" xfId="0" applyFont="1" applyAlignment="1">
      <alignment horizontal="center" vertical="center" wrapText="1"/>
    </xf>
    <xf numFmtId="4" fontId="4128" fillId="0" borderId="0" xfId="0" applyNumberFormat="1" applyFont="1" applyAlignment="1">
      <alignment horizontal="center" vertical="center"/>
    </xf>
    <xf numFmtId="164" fontId="4129" fillId="0" borderId="0" xfId="0" applyNumberFormat="1" applyFont="1" applyAlignment="1">
      <alignment horizontal="center" vertical="center"/>
    </xf>
    <xf numFmtId="164" fontId="4130" fillId="0" borderId="0" xfId="0" applyNumberFormat="1" applyFont="1" applyAlignment="1">
      <alignment horizontal="center" vertical="center"/>
    </xf>
    <xf numFmtId="165" fontId="4131" fillId="0" borderId="0" xfId="0" applyNumberFormat="1" applyFont="1" applyAlignment="1">
      <alignment horizontal="center" vertical="center"/>
    </xf>
    <xf numFmtId="164" fontId="4132" fillId="0" borderId="0" xfId="0" applyNumberFormat="1" applyFont="1" applyAlignment="1">
      <alignment horizontal="center" vertical="center"/>
    </xf>
    <xf numFmtId="164" fontId="4133" fillId="0" borderId="0" xfId="0" applyNumberFormat="1" applyFont="1" applyAlignment="1">
      <alignment horizontal="center" vertical="center" wrapText="1"/>
    </xf>
    <xf numFmtId="4" fontId="4134" fillId="0" borderId="0" xfId="0" applyNumberFormat="1" applyFont="1" applyAlignment="1">
      <alignment horizontal="center" vertical="center"/>
    </xf>
    <xf numFmtId="164" fontId="4135" fillId="0" borderId="0" xfId="0" applyNumberFormat="1" applyFont="1" applyAlignment="1">
      <alignment horizontal="center" vertical="center"/>
    </xf>
    <xf numFmtId="0" fontId="4136" fillId="0" borderId="0" xfId="0" applyFont="1" applyAlignment="1">
      <alignment horizontal="center" vertical="center" wrapText="1"/>
    </xf>
    <xf numFmtId="4" fontId="4137" fillId="0" borderId="0" xfId="0" applyNumberFormat="1" applyFont="1" applyAlignment="1">
      <alignment horizontal="center" vertical="center"/>
    </xf>
    <xf numFmtId="164" fontId="4138" fillId="0" borderId="0" xfId="0" applyNumberFormat="1" applyFont="1" applyAlignment="1">
      <alignment horizontal="center" vertical="center"/>
    </xf>
    <xf numFmtId="164" fontId="4139" fillId="0" borderId="0" xfId="0" applyNumberFormat="1" applyFont="1" applyAlignment="1">
      <alignment horizontal="center" vertical="center"/>
    </xf>
    <xf numFmtId="165" fontId="4140" fillId="0" borderId="0" xfId="0" applyNumberFormat="1" applyFont="1" applyAlignment="1">
      <alignment horizontal="center" vertical="center"/>
    </xf>
    <xf numFmtId="164" fontId="4141" fillId="0" borderId="0" xfId="0" applyNumberFormat="1" applyFont="1" applyAlignment="1">
      <alignment horizontal="center" vertical="center"/>
    </xf>
    <xf numFmtId="164" fontId="4142" fillId="0" borderId="0" xfId="0" applyNumberFormat="1" applyFont="1" applyAlignment="1">
      <alignment horizontal="center" vertical="center" wrapText="1"/>
    </xf>
    <xf numFmtId="4" fontId="4143" fillId="0" borderId="0" xfId="0" applyNumberFormat="1" applyFont="1" applyAlignment="1">
      <alignment horizontal="center" vertical="center"/>
    </xf>
    <xf numFmtId="164" fontId="4144" fillId="0" borderId="0" xfId="0" applyNumberFormat="1" applyFont="1" applyAlignment="1">
      <alignment horizontal="center" vertical="center"/>
    </xf>
    <xf numFmtId="0" fontId="4145" fillId="0" borderId="0" xfId="0" applyFont="1" applyAlignment="1">
      <alignment horizontal="center" vertical="center" wrapText="1"/>
    </xf>
    <xf numFmtId="4" fontId="4146" fillId="0" borderId="0" xfId="0" applyNumberFormat="1" applyFont="1" applyAlignment="1">
      <alignment horizontal="center" vertical="center"/>
    </xf>
    <xf numFmtId="164" fontId="4147" fillId="0" borderId="0" xfId="0" applyNumberFormat="1" applyFont="1" applyAlignment="1">
      <alignment horizontal="center" vertical="center"/>
    </xf>
    <xf numFmtId="164" fontId="4148" fillId="0" borderId="0" xfId="0" applyNumberFormat="1" applyFont="1" applyAlignment="1">
      <alignment horizontal="center" vertical="center"/>
    </xf>
    <xf numFmtId="165" fontId="4149" fillId="0" borderId="0" xfId="0" applyNumberFormat="1" applyFont="1" applyAlignment="1">
      <alignment horizontal="center" vertical="center"/>
    </xf>
    <xf numFmtId="164" fontId="4150" fillId="0" borderId="0" xfId="0" applyNumberFormat="1" applyFont="1" applyAlignment="1">
      <alignment horizontal="center" vertical="center"/>
    </xf>
    <xf numFmtId="164" fontId="4151" fillId="0" borderId="0" xfId="0" applyNumberFormat="1" applyFont="1" applyAlignment="1">
      <alignment horizontal="center" vertical="center" wrapText="1"/>
    </xf>
    <xf numFmtId="4" fontId="4152" fillId="0" borderId="0" xfId="0" applyNumberFormat="1" applyFont="1" applyAlignment="1">
      <alignment horizontal="center" vertical="center"/>
    </xf>
    <xf numFmtId="164" fontId="4153" fillId="0" borderId="0" xfId="0" applyNumberFormat="1" applyFont="1" applyAlignment="1">
      <alignment horizontal="center" vertical="center"/>
    </xf>
    <xf numFmtId="0" fontId="4154" fillId="0" borderId="0" xfId="0" applyFont="1" applyAlignment="1">
      <alignment horizontal="center" vertical="center" wrapText="1"/>
    </xf>
    <xf numFmtId="4" fontId="4155" fillId="0" borderId="0" xfId="0" applyNumberFormat="1" applyFont="1" applyAlignment="1">
      <alignment horizontal="center" vertical="center"/>
    </xf>
    <xf numFmtId="164" fontId="4156" fillId="0" borderId="0" xfId="0" applyNumberFormat="1" applyFont="1" applyAlignment="1">
      <alignment horizontal="center" vertical="center"/>
    </xf>
    <xf numFmtId="164" fontId="4157" fillId="0" borderId="0" xfId="0" applyNumberFormat="1" applyFont="1" applyAlignment="1">
      <alignment horizontal="center" vertical="center"/>
    </xf>
    <xf numFmtId="165" fontId="4158" fillId="0" borderId="0" xfId="0" applyNumberFormat="1" applyFont="1" applyAlignment="1">
      <alignment horizontal="center" vertical="center"/>
    </xf>
    <xf numFmtId="164" fontId="4159" fillId="0" borderId="0" xfId="0" applyNumberFormat="1" applyFont="1" applyAlignment="1">
      <alignment horizontal="center" vertical="center"/>
    </xf>
    <xf numFmtId="164" fontId="4160" fillId="0" borderId="0" xfId="0" applyNumberFormat="1" applyFont="1" applyAlignment="1">
      <alignment horizontal="center" vertical="center" wrapText="1"/>
    </xf>
    <xf numFmtId="4" fontId="4161" fillId="0" borderId="0" xfId="0" applyNumberFormat="1" applyFont="1" applyAlignment="1">
      <alignment horizontal="center" vertical="center"/>
    </xf>
    <xf numFmtId="164" fontId="4162" fillId="0" borderId="0" xfId="0" applyNumberFormat="1" applyFont="1" applyAlignment="1">
      <alignment horizontal="center" vertical="center"/>
    </xf>
    <xf numFmtId="0" fontId="4163" fillId="0" borderId="0" xfId="0" applyFont="1" applyAlignment="1">
      <alignment horizontal="center" vertical="center" wrapText="1"/>
    </xf>
    <xf numFmtId="4" fontId="4164" fillId="0" borderId="0" xfId="0" applyNumberFormat="1" applyFont="1" applyAlignment="1">
      <alignment horizontal="center" vertical="center"/>
    </xf>
    <xf numFmtId="164" fontId="4165" fillId="0" borderId="0" xfId="0" applyNumberFormat="1" applyFont="1" applyAlignment="1">
      <alignment horizontal="center" vertical="center"/>
    </xf>
    <xf numFmtId="164" fontId="4166" fillId="0" borderId="0" xfId="0" applyNumberFormat="1" applyFont="1" applyAlignment="1">
      <alignment horizontal="center" vertical="center"/>
    </xf>
    <xf numFmtId="165" fontId="4167" fillId="0" borderId="0" xfId="0" applyNumberFormat="1" applyFont="1" applyAlignment="1">
      <alignment horizontal="center" vertical="center"/>
    </xf>
    <xf numFmtId="164" fontId="4168" fillId="0" borderId="0" xfId="0" applyNumberFormat="1" applyFont="1" applyAlignment="1">
      <alignment horizontal="center" vertical="center"/>
    </xf>
    <xf numFmtId="164" fontId="4169" fillId="0" borderId="0" xfId="0" applyNumberFormat="1" applyFont="1" applyAlignment="1">
      <alignment horizontal="center" vertical="center" wrapText="1"/>
    </xf>
    <xf numFmtId="4" fontId="4170" fillId="0" borderId="0" xfId="0" applyNumberFormat="1" applyFont="1" applyAlignment="1">
      <alignment horizontal="center" vertical="center"/>
    </xf>
    <xf numFmtId="164" fontId="4171" fillId="0" borderId="0" xfId="0" applyNumberFormat="1" applyFont="1" applyAlignment="1">
      <alignment horizontal="center" vertical="center"/>
    </xf>
    <xf numFmtId="0" fontId="4172" fillId="0" borderId="0" xfId="0" applyFont="1" applyAlignment="1">
      <alignment horizontal="center" vertical="center" wrapText="1"/>
    </xf>
    <xf numFmtId="4" fontId="4173" fillId="0" borderId="0" xfId="0" applyNumberFormat="1" applyFont="1" applyAlignment="1">
      <alignment horizontal="center" vertical="center"/>
    </xf>
    <xf numFmtId="164" fontId="4174" fillId="0" borderId="0" xfId="0" applyNumberFormat="1" applyFont="1" applyAlignment="1">
      <alignment horizontal="center" vertical="center"/>
    </xf>
    <xf numFmtId="164" fontId="4175" fillId="0" borderId="0" xfId="0" applyNumberFormat="1" applyFont="1" applyAlignment="1">
      <alignment horizontal="center" vertical="center"/>
    </xf>
    <xf numFmtId="165" fontId="4176" fillId="0" borderId="0" xfId="0" applyNumberFormat="1" applyFont="1" applyAlignment="1">
      <alignment horizontal="center" vertical="center"/>
    </xf>
    <xf numFmtId="164" fontId="4177" fillId="0" borderId="0" xfId="0" applyNumberFormat="1" applyFont="1" applyAlignment="1">
      <alignment horizontal="center" vertical="center"/>
    </xf>
    <xf numFmtId="164" fontId="4178" fillId="0" borderId="0" xfId="0" applyNumberFormat="1" applyFont="1" applyAlignment="1">
      <alignment horizontal="center" vertical="center" wrapText="1"/>
    </xf>
    <xf numFmtId="4" fontId="4179" fillId="0" borderId="0" xfId="0" applyNumberFormat="1" applyFont="1" applyAlignment="1">
      <alignment horizontal="center" vertical="center"/>
    </xf>
    <xf numFmtId="164" fontId="4180" fillId="0" borderId="0" xfId="0" applyNumberFormat="1" applyFont="1" applyAlignment="1">
      <alignment horizontal="center" vertical="center"/>
    </xf>
    <xf numFmtId="0" fontId="4181" fillId="0" borderId="0" xfId="0" applyFont="1" applyAlignment="1">
      <alignment horizontal="center" vertical="center" wrapText="1"/>
    </xf>
    <xf numFmtId="4" fontId="4182" fillId="0" borderId="0" xfId="0" applyNumberFormat="1" applyFont="1" applyAlignment="1">
      <alignment horizontal="center" vertical="center"/>
    </xf>
    <xf numFmtId="164" fontId="4183" fillId="0" borderId="0" xfId="0" applyNumberFormat="1" applyFont="1" applyAlignment="1">
      <alignment horizontal="center" vertical="center"/>
    </xf>
    <xf numFmtId="164" fontId="4184" fillId="0" borderId="0" xfId="0" applyNumberFormat="1" applyFont="1" applyAlignment="1">
      <alignment horizontal="center" vertical="center"/>
    </xf>
    <xf numFmtId="165" fontId="4185" fillId="0" borderId="0" xfId="0" applyNumberFormat="1" applyFont="1" applyAlignment="1">
      <alignment horizontal="center" vertical="center"/>
    </xf>
    <xf numFmtId="164" fontId="4186" fillId="0" borderId="0" xfId="0" applyNumberFormat="1" applyFont="1" applyAlignment="1">
      <alignment horizontal="center" vertical="center"/>
    </xf>
    <xf numFmtId="164" fontId="4187" fillId="0" borderId="0" xfId="0" applyNumberFormat="1" applyFont="1" applyAlignment="1">
      <alignment horizontal="center" vertical="center" wrapText="1"/>
    </xf>
    <xf numFmtId="4" fontId="4188" fillId="0" borderId="0" xfId="0" applyNumberFormat="1" applyFont="1" applyAlignment="1">
      <alignment horizontal="center" vertical="center"/>
    </xf>
    <xf numFmtId="164" fontId="4189" fillId="0" borderId="0" xfId="0" applyNumberFormat="1" applyFont="1" applyAlignment="1">
      <alignment horizontal="center" vertical="center"/>
    </xf>
    <xf numFmtId="0" fontId="4190" fillId="3" borderId="1" xfId="0" applyFont="1" applyFill="1" applyBorder="1" applyAlignment="1">
      <alignment horizontal="center" vertical="center" wrapText="1"/>
    </xf>
    <xf numFmtId="164" fontId="4190" fillId="3" borderId="1" xfId="0" applyNumberFormat="1" applyFont="1" applyFill="1" applyBorder="1" applyAlignment="1">
      <alignment horizontal="center" vertical="center" wrapText="1"/>
    </xf>
    <xf numFmtId="0" fontId="4191" fillId="0" borderId="0" xfId="0" applyFont="1" applyAlignment="1">
      <alignment horizontal="center" vertical="center" wrapText="1"/>
    </xf>
    <xf numFmtId="4" fontId="4192" fillId="0" borderId="0" xfId="0" applyNumberFormat="1" applyFont="1" applyAlignment="1">
      <alignment horizontal="center" vertical="center"/>
    </xf>
    <xf numFmtId="164" fontId="4193" fillId="0" borderId="0" xfId="0" applyNumberFormat="1" applyFont="1" applyAlignment="1">
      <alignment horizontal="center" vertical="center"/>
    </xf>
    <xf numFmtId="164" fontId="4194" fillId="0" borderId="0" xfId="0" applyNumberFormat="1" applyFont="1" applyAlignment="1">
      <alignment horizontal="center" vertical="center"/>
    </xf>
    <xf numFmtId="165" fontId="4195" fillId="0" borderId="0" xfId="0" applyNumberFormat="1" applyFont="1" applyAlignment="1">
      <alignment horizontal="center" vertical="center"/>
    </xf>
    <xf numFmtId="164" fontId="4196" fillId="0" borderId="0" xfId="0" applyNumberFormat="1" applyFont="1" applyAlignment="1">
      <alignment horizontal="center" vertical="center"/>
    </xf>
    <xf numFmtId="164" fontId="4197" fillId="0" borderId="0" xfId="0" applyNumberFormat="1" applyFont="1" applyAlignment="1">
      <alignment horizontal="center" vertical="center" wrapText="1"/>
    </xf>
    <xf numFmtId="4" fontId="4198" fillId="0" borderId="0" xfId="0" applyNumberFormat="1" applyFont="1" applyAlignment="1">
      <alignment horizontal="center" vertical="center"/>
    </xf>
    <xf numFmtId="164" fontId="4199" fillId="0" borderId="0" xfId="0" applyNumberFormat="1" applyFont="1" applyAlignment="1">
      <alignment horizontal="center" vertical="center"/>
    </xf>
    <xf numFmtId="0" fontId="4200" fillId="3" borderId="1" xfId="0" applyFont="1" applyFill="1" applyBorder="1" applyAlignment="1">
      <alignment horizontal="center" vertical="center" wrapText="1"/>
    </xf>
    <xf numFmtId="164" fontId="4200" fillId="3" borderId="1" xfId="0" applyNumberFormat="1" applyFont="1" applyFill="1" applyBorder="1" applyAlignment="1">
      <alignment horizontal="center" vertical="center" wrapText="1"/>
    </xf>
    <xf numFmtId="0" fontId="4201" fillId="0" borderId="0" xfId="0" applyFont="1" applyAlignment="1">
      <alignment horizontal="center" vertical="center" wrapText="1"/>
    </xf>
    <xf numFmtId="4" fontId="4208" fillId="0" borderId="0" xfId="0" applyNumberFormat="1" applyFont="1" applyAlignment="1">
      <alignment horizontal="center" vertical="center"/>
    </xf>
    <xf numFmtId="164" fontId="4209" fillId="0" borderId="0" xfId="0" applyNumberFormat="1" applyFont="1" applyAlignment="1">
      <alignment horizontal="center" vertical="center"/>
    </xf>
    <xf numFmtId="4" fontId="4210" fillId="0" borderId="0" xfId="0" applyNumberFormat="1" applyFont="1" applyAlignment="1">
      <alignment horizontal="center" vertical="center"/>
    </xf>
    <xf numFmtId="164" fontId="4211" fillId="0" borderId="0" xfId="0" applyNumberFormat="1" applyFont="1" applyAlignment="1">
      <alignment horizontal="center" vertical="center"/>
    </xf>
    <xf numFmtId="4" fontId="4212" fillId="0" borderId="0" xfId="0" applyNumberFormat="1" applyFont="1" applyAlignment="1">
      <alignment horizontal="center" vertical="center"/>
    </xf>
    <xf numFmtId="164" fontId="4213" fillId="0" borderId="0" xfId="0" applyNumberFormat="1" applyFont="1" applyAlignment="1">
      <alignment horizontal="center" vertical="center"/>
    </xf>
    <xf numFmtId="4" fontId="4214" fillId="0" borderId="0" xfId="0" applyNumberFormat="1" applyFont="1" applyAlignment="1">
      <alignment horizontal="center" vertical="center"/>
    </xf>
    <xf numFmtId="164" fontId="4215" fillId="0" borderId="0" xfId="0" applyNumberFormat="1" applyFont="1" applyAlignment="1">
      <alignment horizontal="center" vertical="center"/>
    </xf>
    <xf numFmtId="4" fontId="4216" fillId="0" borderId="0" xfId="0" applyNumberFormat="1" applyFont="1" applyAlignment="1">
      <alignment horizontal="center" vertical="center"/>
    </xf>
    <xf numFmtId="164" fontId="4217" fillId="0" borderId="0" xfId="0" applyNumberFormat="1" applyFont="1" applyAlignment="1">
      <alignment horizontal="center" vertical="center"/>
    </xf>
    <xf numFmtId="4" fontId="4218" fillId="0" borderId="0" xfId="0" applyNumberFormat="1" applyFont="1" applyAlignment="1">
      <alignment horizontal="center" vertical="center"/>
    </xf>
    <xf numFmtId="164" fontId="4219" fillId="0" borderId="0" xfId="0" applyNumberFormat="1" applyFont="1" applyAlignment="1">
      <alignment horizontal="center" vertical="center"/>
    </xf>
    <xf numFmtId="4" fontId="4220" fillId="0" borderId="0" xfId="0" applyNumberFormat="1" applyFont="1" applyAlignment="1">
      <alignment horizontal="center" vertical="center"/>
    </xf>
    <xf numFmtId="164" fontId="4221" fillId="0" borderId="0" xfId="0" applyNumberFormat="1" applyFont="1" applyAlignment="1">
      <alignment horizontal="center" vertical="center"/>
    </xf>
    <xf numFmtId="4" fontId="4222" fillId="0" borderId="0" xfId="0" applyNumberFormat="1" applyFont="1" applyAlignment="1">
      <alignment horizontal="center" vertical="center"/>
    </xf>
    <xf numFmtId="164" fontId="4223" fillId="0" borderId="0" xfId="0" applyNumberFormat="1" applyFont="1" applyAlignment="1">
      <alignment horizontal="center" vertical="center"/>
    </xf>
    <xf numFmtId="4" fontId="4224" fillId="0" borderId="0" xfId="0" applyNumberFormat="1" applyFont="1" applyAlignment="1">
      <alignment horizontal="center" vertical="center"/>
    </xf>
    <xf numFmtId="164" fontId="4225" fillId="0" borderId="0" xfId="0" applyNumberFormat="1" applyFont="1" applyAlignment="1">
      <alignment horizontal="center" vertical="center"/>
    </xf>
    <xf numFmtId="4" fontId="4226" fillId="0" borderId="0" xfId="0" applyNumberFormat="1" applyFont="1" applyAlignment="1">
      <alignment horizontal="center" vertical="center"/>
    </xf>
    <xf numFmtId="164" fontId="4227" fillId="0" borderId="0" xfId="0" applyNumberFormat="1" applyFont="1" applyAlignment="1">
      <alignment horizontal="center" vertical="center"/>
    </xf>
    <xf numFmtId="4" fontId="4228" fillId="0" borderId="0" xfId="0" applyNumberFormat="1" applyFont="1" applyAlignment="1">
      <alignment horizontal="center" vertical="center"/>
    </xf>
    <xf numFmtId="164" fontId="4229" fillId="0" borderId="0" xfId="0" applyNumberFormat="1" applyFont="1" applyAlignment="1">
      <alignment horizontal="center" vertical="center"/>
    </xf>
    <xf numFmtId="4" fontId="4230" fillId="0" borderId="0" xfId="0" applyNumberFormat="1" applyFont="1" applyAlignment="1">
      <alignment horizontal="center" vertical="center"/>
    </xf>
    <xf numFmtId="164" fontId="4231" fillId="0" borderId="0" xfId="0" applyNumberFormat="1" applyFont="1" applyAlignment="1">
      <alignment horizontal="center" vertical="center"/>
    </xf>
    <xf numFmtId="4" fontId="4232" fillId="0" borderId="0" xfId="0" applyNumberFormat="1" applyFont="1" applyAlignment="1">
      <alignment horizontal="center" vertical="center"/>
    </xf>
    <xf numFmtId="164" fontId="4233" fillId="0" borderId="0" xfId="0" applyNumberFormat="1" applyFont="1" applyAlignment="1">
      <alignment horizontal="center" vertical="center"/>
    </xf>
    <xf numFmtId="4" fontId="4234" fillId="0" borderId="0" xfId="0" applyNumberFormat="1" applyFont="1" applyAlignment="1">
      <alignment horizontal="center" vertical="center"/>
    </xf>
    <xf numFmtId="164" fontId="4235" fillId="0" borderId="0" xfId="0" applyNumberFormat="1" applyFont="1" applyAlignment="1">
      <alignment horizontal="center" vertical="center"/>
    </xf>
    <xf numFmtId="4" fontId="4236" fillId="0" borderId="0" xfId="0" applyNumberFormat="1" applyFont="1" applyAlignment="1">
      <alignment horizontal="center" vertical="center"/>
    </xf>
    <xf numFmtId="164" fontId="4237" fillId="0" borderId="0" xfId="0" applyNumberFormat="1" applyFont="1" applyAlignment="1">
      <alignment horizontal="center" vertical="center"/>
    </xf>
    <xf numFmtId="4" fontId="4238" fillId="0" borderId="0" xfId="0" applyNumberFormat="1" applyFont="1" applyAlignment="1">
      <alignment horizontal="center" vertical="center"/>
    </xf>
    <xf numFmtId="164" fontId="4239" fillId="0" borderId="0" xfId="0" applyNumberFormat="1" applyFont="1" applyAlignment="1">
      <alignment horizontal="center" vertical="center"/>
    </xf>
    <xf numFmtId="0" fontId="4240" fillId="3" borderId="1" xfId="0" applyFont="1" applyFill="1" applyBorder="1" applyAlignment="1">
      <alignment horizontal="center" vertical="center" wrapText="1"/>
    </xf>
    <xf numFmtId="164" fontId="4240" fillId="3" borderId="1" xfId="0" applyNumberFormat="1" applyFont="1" applyFill="1" applyBorder="1" applyAlignment="1">
      <alignment horizontal="center" vertical="center"/>
    </xf>
    <xf numFmtId="0" fontId="4241" fillId="3" borderId="1" xfId="0" applyFont="1" applyFill="1" applyBorder="1" applyAlignment="1">
      <alignment horizontal="center" vertical="center" wrapText="1"/>
    </xf>
    <xf numFmtId="164" fontId="4241" fillId="3" borderId="1" xfId="0" applyNumberFormat="1" applyFont="1" applyFill="1" applyBorder="1" applyAlignment="1">
      <alignment horizontal="center" vertical="center"/>
    </xf>
    <xf numFmtId="0" fontId="4242" fillId="2" borderId="0" xfId="0" applyFont="1" applyFill="1" applyAlignment="1">
      <alignment horizontal="center"/>
    </xf>
    <xf numFmtId="0" fontId="4243" fillId="0" borderId="0" xfId="0" applyFont="1" applyAlignment="1">
      <alignment horizontal="center" vertical="center" wrapText="1"/>
    </xf>
    <xf numFmtId="0" fontId="4244" fillId="0" borderId="0" xfId="0" applyFont="1" applyAlignment="1">
      <alignment horizontal="center" vertical="center" wrapText="1"/>
    </xf>
    <xf numFmtId="0" fontId="4245" fillId="0" borderId="0" xfId="0" applyFont="1" applyAlignment="1">
      <alignment horizontal="center" vertical="center" wrapText="1"/>
    </xf>
    <xf numFmtId="0" fontId="4246" fillId="0" borderId="0" xfId="0" applyFont="1" applyAlignment="1">
      <alignment horizontal="center" vertical="center" wrapText="1"/>
    </xf>
    <xf numFmtId="0" fontId="4247" fillId="0" borderId="0" xfId="0" applyFont="1" applyAlignment="1">
      <alignment horizontal="center" vertical="center" wrapText="1"/>
    </xf>
    <xf numFmtId="0" fontId="4248" fillId="0" borderId="0" xfId="0" applyFont="1" applyAlignment="1">
      <alignment horizontal="center" vertical="center" wrapText="1"/>
    </xf>
    <xf numFmtId="0" fontId="4249" fillId="0" borderId="0" xfId="0" applyFont="1" applyAlignment="1">
      <alignment horizontal="center" vertical="center" wrapText="1"/>
    </xf>
    <xf numFmtId="0" fontId="4250" fillId="0" borderId="0" xfId="0" applyFont="1" applyAlignment="1">
      <alignment horizontal="center" vertical="center" wrapText="1"/>
    </xf>
    <xf numFmtId="0" fontId="4251" fillId="0" borderId="0" xfId="0" applyFont="1" applyAlignment="1">
      <alignment horizontal="center" vertical="center" wrapText="1"/>
    </xf>
    <xf numFmtId="0" fontId="4252" fillId="0" borderId="0" xfId="0" applyFont="1" applyAlignment="1">
      <alignment horizontal="center" vertical="center" wrapText="1"/>
    </xf>
    <xf numFmtId="0" fontId="4253" fillId="0" borderId="0" xfId="0" applyFont="1" applyAlignment="1">
      <alignment horizontal="center" vertical="center" wrapText="1"/>
    </xf>
    <xf numFmtId="0" fontId="4254" fillId="0" borderId="0" xfId="0" applyFont="1" applyAlignment="1">
      <alignment horizontal="center" vertical="center" wrapText="1"/>
    </xf>
    <xf numFmtId="0" fontId="4255" fillId="0" borderId="0" xfId="0" applyFont="1" applyAlignment="1">
      <alignment horizontal="center" vertical="center" wrapText="1"/>
    </xf>
    <xf numFmtId="0" fontId="4256" fillId="0" borderId="0" xfId="0" applyFont="1" applyAlignment="1">
      <alignment horizontal="center" vertical="center" wrapText="1"/>
    </xf>
    <xf numFmtId="0" fontId="4257" fillId="0" borderId="0" xfId="0" applyFont="1" applyAlignment="1">
      <alignment horizontal="center" vertical="center" wrapText="1"/>
    </xf>
    <xf numFmtId="0" fontId="4258" fillId="0" borderId="0" xfId="0" applyFont="1" applyAlignment="1">
      <alignment horizontal="center" vertical="center" wrapText="1"/>
    </xf>
    <xf numFmtId="0" fontId="4259" fillId="0" borderId="0" xfId="0" applyFont="1" applyAlignment="1">
      <alignment horizontal="center" vertical="center" wrapText="1"/>
    </xf>
    <xf numFmtId="0" fontId="4260" fillId="0" borderId="0" xfId="0" applyFont="1" applyAlignment="1">
      <alignment horizontal="center" vertical="center" wrapText="1"/>
    </xf>
    <xf numFmtId="0" fontId="4261" fillId="0" borderId="0" xfId="0" applyFont="1" applyAlignment="1">
      <alignment horizontal="center" vertical="center" wrapText="1"/>
    </xf>
    <xf numFmtId="0" fontId="4262" fillId="0" borderId="0" xfId="0" applyFont="1" applyAlignment="1">
      <alignment horizontal="center" vertical="center" wrapText="1"/>
    </xf>
    <xf numFmtId="0" fontId="4263" fillId="0" borderId="0" xfId="0" applyFont="1" applyAlignment="1">
      <alignment horizontal="center" vertical="center" wrapText="1"/>
    </xf>
    <xf numFmtId="0" fontId="4264" fillId="0" borderId="0" xfId="0" applyFont="1" applyAlignment="1">
      <alignment horizontal="center" vertical="center" wrapText="1"/>
    </xf>
    <xf numFmtId="0" fontId="4265" fillId="0" borderId="0" xfId="0" applyFont="1" applyAlignment="1">
      <alignment horizontal="center" vertical="center" wrapText="1"/>
    </xf>
    <xf numFmtId="0" fontId="4266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0" fillId="0" borderId="0" xfId="0"/>
    <xf numFmtId="4" fontId="49" fillId="0" borderId="0" xfId="0" applyNumberFormat="1" applyFont="1" applyAlignment="1">
      <alignment horizontal="center" vertical="center"/>
    </xf>
    <xf numFmtId="164" fontId="50" fillId="0" borderId="0" xfId="0" applyNumberFormat="1" applyFont="1" applyAlignment="1">
      <alignment horizontal="center" vertical="center"/>
    </xf>
    <xf numFmtId="164" fontId="51" fillId="0" borderId="0" xfId="0" applyNumberFormat="1" applyFont="1" applyAlignment="1">
      <alignment horizontal="center" vertical="center"/>
    </xf>
    <xf numFmtId="165" fontId="52" fillId="0" borderId="0" xfId="0" applyNumberFormat="1" applyFont="1" applyAlignment="1">
      <alignment horizontal="center" vertical="center"/>
    </xf>
    <xf numFmtId="164" fontId="53" fillId="0" borderId="0" xfId="0" applyNumberFormat="1" applyFont="1" applyAlignment="1">
      <alignment horizontal="center" vertical="center"/>
    </xf>
    <xf numFmtId="164" fontId="54" fillId="0" borderId="0" xfId="0" applyNumberFormat="1" applyFont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4" fontId="88" fillId="0" borderId="0" xfId="0" applyNumberFormat="1" applyFont="1" applyAlignment="1">
      <alignment horizontal="center" vertical="center"/>
    </xf>
    <xf numFmtId="164" fontId="89" fillId="0" borderId="0" xfId="0" applyNumberFormat="1" applyFont="1" applyAlignment="1">
      <alignment horizontal="center" vertical="center"/>
    </xf>
    <xf numFmtId="164" fontId="90" fillId="0" borderId="0" xfId="0" applyNumberFormat="1" applyFont="1" applyAlignment="1">
      <alignment horizontal="center" vertical="center"/>
    </xf>
    <xf numFmtId="165" fontId="91" fillId="0" borderId="0" xfId="0" applyNumberFormat="1" applyFont="1" applyAlignment="1">
      <alignment horizontal="center" vertical="center"/>
    </xf>
    <xf numFmtId="164" fontId="92" fillId="0" borderId="0" xfId="0" applyNumberFormat="1" applyFont="1" applyAlignment="1">
      <alignment horizontal="center" vertical="center"/>
    </xf>
    <xf numFmtId="164" fontId="93" fillId="0" borderId="0" xfId="0" applyNumberFormat="1" applyFont="1" applyAlignment="1">
      <alignment horizontal="center" vertical="center" wrapText="1"/>
    </xf>
    <xf numFmtId="0" fontId="126" fillId="0" borderId="0" xfId="0" applyFont="1" applyAlignment="1">
      <alignment horizontal="center" vertical="center" wrapText="1"/>
    </xf>
    <xf numFmtId="4" fontId="127" fillId="0" borderId="0" xfId="0" applyNumberFormat="1" applyFont="1" applyAlignment="1">
      <alignment horizontal="center" vertical="center"/>
    </xf>
    <xf numFmtId="164" fontId="128" fillId="0" borderId="0" xfId="0" applyNumberFormat="1" applyFont="1" applyAlignment="1">
      <alignment horizontal="center" vertical="center"/>
    </xf>
    <xf numFmtId="164" fontId="129" fillId="0" borderId="0" xfId="0" applyNumberFormat="1" applyFont="1" applyAlignment="1">
      <alignment horizontal="center" vertical="center"/>
    </xf>
    <xf numFmtId="165" fontId="130" fillId="0" borderId="0" xfId="0" applyNumberFormat="1" applyFont="1" applyAlignment="1">
      <alignment horizontal="center" vertical="center"/>
    </xf>
    <xf numFmtId="164" fontId="131" fillId="0" borderId="0" xfId="0" applyNumberFormat="1" applyFont="1" applyAlignment="1">
      <alignment horizontal="center" vertical="center"/>
    </xf>
    <xf numFmtId="164" fontId="132" fillId="0" borderId="0" xfId="0" applyNumberFormat="1" applyFont="1" applyAlignment="1">
      <alignment horizontal="center" vertical="center" wrapText="1"/>
    </xf>
    <xf numFmtId="0" fontId="4201" fillId="0" borderId="0" xfId="0" applyFont="1" applyAlignment="1">
      <alignment horizontal="center" vertical="center" wrapText="1"/>
    </xf>
    <xf numFmtId="4" fontId="4202" fillId="0" borderId="0" xfId="0" applyNumberFormat="1" applyFont="1" applyAlignment="1">
      <alignment horizontal="center" vertical="center"/>
    </xf>
    <xf numFmtId="164" fontId="4203" fillId="0" borderId="0" xfId="0" applyNumberFormat="1" applyFont="1" applyAlignment="1">
      <alignment horizontal="center" vertical="center"/>
    </xf>
    <xf numFmtId="164" fontId="4204" fillId="0" borderId="0" xfId="0" applyNumberFormat="1" applyFont="1" applyAlignment="1">
      <alignment horizontal="center" vertical="center"/>
    </xf>
    <xf numFmtId="165" fontId="4205" fillId="0" borderId="0" xfId="0" applyNumberFormat="1" applyFont="1" applyAlignment="1">
      <alignment horizontal="center" vertical="center"/>
    </xf>
    <xf numFmtId="164" fontId="4206" fillId="0" borderId="0" xfId="0" applyNumberFormat="1" applyFont="1" applyAlignment="1">
      <alignment horizontal="center" vertical="center"/>
    </xf>
    <xf numFmtId="164" fontId="4207" fillId="0" borderId="0" xfId="0" applyNumberFormat="1" applyFont="1" applyAlignment="1">
      <alignment horizontal="center" vertical="center" wrapText="1"/>
    </xf>
    <xf numFmtId="0" fontId="4243" fillId="0" borderId="0" xfId="0" applyFont="1" applyAlignment="1">
      <alignment horizontal="center" vertical="center" wrapText="1"/>
    </xf>
    <xf numFmtId="0" fontId="426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81"/>
  <sheetViews>
    <sheetView tabSelected="1" workbookViewId="0"/>
  </sheetViews>
  <sheetFormatPr defaultRowHeight="15" x14ac:dyDescent="0.25"/>
  <cols>
    <col min="1" max="1" width="15" customWidth="1"/>
    <col min="2" max="2" width="25" customWidth="1"/>
    <col min="3" max="4" width="12" customWidth="1"/>
    <col min="5" max="5" width="70" customWidth="1"/>
    <col min="6" max="6" width="20" customWidth="1"/>
    <col min="7" max="7" width="10" customWidth="1"/>
    <col min="8" max="8" width="25" customWidth="1"/>
    <col min="9" max="9" width="15" customWidth="1"/>
    <col min="10" max="10" width="13" customWidth="1"/>
    <col min="11" max="12" width="35" customWidth="1"/>
    <col min="13" max="13" width="20" customWidth="1"/>
    <col min="14" max="14" width="15" customWidth="1"/>
    <col min="15" max="15" width="50" customWidth="1"/>
    <col min="16" max="16" width="20" customWidth="1"/>
    <col min="17" max="17" width="50" customWidth="1"/>
    <col min="18" max="19" width="15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45" customHeight="1" x14ac:dyDescent="0.25">
      <c r="A2" s="2" t="s">
        <v>19</v>
      </c>
      <c r="B2" s="2" t="s">
        <v>20</v>
      </c>
      <c r="C2" s="2" t="s">
        <v>21</v>
      </c>
      <c r="D2" s="2" t="s">
        <v>21</v>
      </c>
      <c r="E2" s="2" t="s">
        <v>22</v>
      </c>
      <c r="F2" s="2" t="s">
        <v>21</v>
      </c>
      <c r="G2" s="2" t="s">
        <v>21</v>
      </c>
      <c r="H2" s="2" t="s">
        <v>21</v>
      </c>
      <c r="I2" s="2" t="s">
        <v>21</v>
      </c>
      <c r="J2" s="2" t="s">
        <v>21</v>
      </c>
      <c r="K2" s="2" t="s">
        <v>21</v>
      </c>
      <c r="L2" s="3">
        <f>ROUND(L3,2)+ROUND(L4,2)+ROUND(L5,2)+ROUND(L6,2)+ROUND(L7,2)+ROUND(L8,2)+ROUND(L24,2)+ROUND(L40,2)</f>
        <v>69874.91</v>
      </c>
      <c r="M2" s="2" t="s">
        <v>21</v>
      </c>
      <c r="N2" s="2" t="s">
        <v>21</v>
      </c>
      <c r="O2" s="2" t="s">
        <v>21</v>
      </c>
      <c r="P2" s="2" t="s">
        <v>21</v>
      </c>
      <c r="Q2" s="2" t="s">
        <v>21</v>
      </c>
      <c r="R2" s="2" t="s">
        <v>21</v>
      </c>
      <c r="S2" s="2" t="s">
        <v>21</v>
      </c>
    </row>
    <row r="3" spans="1:19" ht="45" customHeight="1" x14ac:dyDescent="0.25">
      <c r="A3" s="4" t="s">
        <v>23</v>
      </c>
      <c r="B3" s="4" t="s">
        <v>24</v>
      </c>
      <c r="C3" s="4" t="s">
        <v>25</v>
      </c>
      <c r="D3" s="4" t="s">
        <v>26</v>
      </c>
      <c r="E3" s="4" t="s">
        <v>27</v>
      </c>
      <c r="F3" s="5">
        <f>R3</f>
        <v>6.48</v>
      </c>
      <c r="G3" s="4" t="s">
        <v>28</v>
      </c>
      <c r="H3" s="6">
        <v>462.96</v>
      </c>
      <c r="I3" s="7">
        <v>462.96</v>
      </c>
      <c r="J3" s="8">
        <v>0.25</v>
      </c>
      <c r="K3" s="9">
        <f t="shared" ref="K3:K8" si="0">ROUND(I3,2)+(ROUND(I3,2)*J3)</f>
        <v>578.69999999999993</v>
      </c>
      <c r="L3" s="10">
        <f>ROUND(S3,2)</f>
        <v>3749.98</v>
      </c>
      <c r="M3" s="4"/>
      <c r="N3" s="4" t="s">
        <v>20</v>
      </c>
      <c r="O3" s="4" t="s">
        <v>22</v>
      </c>
      <c r="P3" s="4" t="s">
        <v>20</v>
      </c>
      <c r="Q3" s="4" t="s">
        <v>29</v>
      </c>
      <c r="R3" s="11">
        <v>6.48</v>
      </c>
      <c r="S3" s="12">
        <f t="shared" ref="S3:S8" si="1">ROUND(K3,2)*R3</f>
        <v>3749.9760000000006</v>
      </c>
    </row>
    <row r="4" spans="1:19" ht="45" customHeight="1" x14ac:dyDescent="0.25">
      <c r="A4" s="13" t="s">
        <v>23</v>
      </c>
      <c r="B4" s="13" t="s">
        <v>30</v>
      </c>
      <c r="C4" s="13" t="s">
        <v>25</v>
      </c>
      <c r="D4" s="13" t="s">
        <v>31</v>
      </c>
      <c r="E4" s="13" t="s">
        <v>32</v>
      </c>
      <c r="F4" s="14">
        <f>R4</f>
        <v>99</v>
      </c>
      <c r="G4" s="13" t="s">
        <v>28</v>
      </c>
      <c r="H4" s="15">
        <v>82.25</v>
      </c>
      <c r="I4" s="16">
        <v>82.25</v>
      </c>
      <c r="J4" s="17">
        <v>0.25</v>
      </c>
      <c r="K4" s="18">
        <f t="shared" si="0"/>
        <v>102.8125</v>
      </c>
      <c r="L4" s="19">
        <f>ROUND(S4,2)</f>
        <v>10178.19</v>
      </c>
      <c r="M4" s="13"/>
      <c r="N4" s="13" t="s">
        <v>20</v>
      </c>
      <c r="O4" s="13" t="s">
        <v>22</v>
      </c>
      <c r="P4" s="13" t="s">
        <v>20</v>
      </c>
      <c r="Q4" s="13" t="s">
        <v>29</v>
      </c>
      <c r="R4" s="20">
        <v>99</v>
      </c>
      <c r="S4" s="21">
        <f t="shared" si="1"/>
        <v>10178.19</v>
      </c>
    </row>
    <row r="5" spans="1:19" ht="45" customHeight="1" x14ac:dyDescent="0.25">
      <c r="A5" s="22" t="s">
        <v>23</v>
      </c>
      <c r="B5" s="22" t="s">
        <v>33</v>
      </c>
      <c r="C5" s="22" t="s">
        <v>25</v>
      </c>
      <c r="D5" s="22" t="s">
        <v>34</v>
      </c>
      <c r="E5" s="22" t="s">
        <v>35</v>
      </c>
      <c r="F5" s="23">
        <f>R5</f>
        <v>1</v>
      </c>
      <c r="G5" s="22" t="s">
        <v>36</v>
      </c>
      <c r="H5" s="24">
        <v>2085.02</v>
      </c>
      <c r="I5" s="25">
        <v>2085.02</v>
      </c>
      <c r="J5" s="26">
        <v>0.25</v>
      </c>
      <c r="K5" s="27">
        <f t="shared" si="0"/>
        <v>2606.2750000000001</v>
      </c>
      <c r="L5" s="28">
        <f>ROUND(S5,2)</f>
        <v>2606.2800000000002</v>
      </c>
      <c r="M5" s="22"/>
      <c r="N5" s="22" t="s">
        <v>20</v>
      </c>
      <c r="O5" s="22" t="s">
        <v>22</v>
      </c>
      <c r="P5" s="22" t="s">
        <v>20</v>
      </c>
      <c r="Q5" s="22" t="s">
        <v>29</v>
      </c>
      <c r="R5" s="29">
        <v>1</v>
      </c>
      <c r="S5" s="30">
        <f t="shared" si="1"/>
        <v>2606.2800000000002</v>
      </c>
    </row>
    <row r="6" spans="1:19" ht="45" customHeight="1" x14ac:dyDescent="0.25">
      <c r="A6" s="31" t="s">
        <v>23</v>
      </c>
      <c r="B6" s="31" t="s">
        <v>37</v>
      </c>
      <c r="C6" s="31" t="s">
        <v>38</v>
      </c>
      <c r="D6" s="31" t="s">
        <v>39</v>
      </c>
      <c r="E6" s="31" t="s">
        <v>40</v>
      </c>
      <c r="F6" s="32">
        <f>R6</f>
        <v>1</v>
      </c>
      <c r="G6" s="31" t="s">
        <v>36</v>
      </c>
      <c r="H6" s="33">
        <v>3028.33</v>
      </c>
      <c r="I6" s="34">
        <v>3028.33</v>
      </c>
      <c r="J6" s="35">
        <v>0.25</v>
      </c>
      <c r="K6" s="36">
        <f t="shared" si="0"/>
        <v>3785.4124999999999</v>
      </c>
      <c r="L6" s="37">
        <f>ROUND(S6,2)</f>
        <v>3785.41</v>
      </c>
      <c r="M6" s="31"/>
      <c r="N6" s="31" t="s">
        <v>20</v>
      </c>
      <c r="O6" s="31" t="s">
        <v>22</v>
      </c>
      <c r="P6" s="31" t="s">
        <v>20</v>
      </c>
      <c r="Q6" s="31" t="s">
        <v>29</v>
      </c>
      <c r="R6" s="38">
        <v>1</v>
      </c>
      <c r="S6" s="39">
        <f t="shared" si="1"/>
        <v>3785.41</v>
      </c>
    </row>
    <row r="7" spans="1:19" ht="45" customHeight="1" x14ac:dyDescent="0.25">
      <c r="A7" s="40" t="s">
        <v>23</v>
      </c>
      <c r="B7" s="40" t="s">
        <v>41</v>
      </c>
      <c r="C7" s="40" t="s">
        <v>25</v>
      </c>
      <c r="D7" s="40" t="s">
        <v>42</v>
      </c>
      <c r="E7" s="40" t="s">
        <v>43</v>
      </c>
      <c r="F7" s="41">
        <f>R7</f>
        <v>127.78</v>
      </c>
      <c r="G7" s="40" t="s">
        <v>44</v>
      </c>
      <c r="H7" s="42">
        <v>65.13</v>
      </c>
      <c r="I7" s="43">
        <v>65.13</v>
      </c>
      <c r="J7" s="44">
        <v>0.25</v>
      </c>
      <c r="K7" s="45">
        <f t="shared" si="0"/>
        <v>81.412499999999994</v>
      </c>
      <c r="L7" s="46">
        <f>ROUND(S7,2)</f>
        <v>10402.57</v>
      </c>
      <c r="M7" s="40"/>
      <c r="N7" s="40" t="s">
        <v>20</v>
      </c>
      <c r="O7" s="40" t="s">
        <v>22</v>
      </c>
      <c r="P7" s="40" t="s">
        <v>20</v>
      </c>
      <c r="Q7" s="40" t="s">
        <v>29</v>
      </c>
      <c r="R7" s="47">
        <v>127.78</v>
      </c>
      <c r="S7" s="48">
        <f t="shared" si="1"/>
        <v>10402.569799999999</v>
      </c>
    </row>
    <row r="8" spans="1:19" ht="45" customHeight="1" x14ac:dyDescent="0.25">
      <c r="A8" s="4313" t="s">
        <v>23</v>
      </c>
      <c r="B8" s="4313" t="s">
        <v>45</v>
      </c>
      <c r="C8" s="4313" t="s">
        <v>38</v>
      </c>
      <c r="D8" s="4313" t="s">
        <v>46</v>
      </c>
      <c r="E8" s="4313" t="s">
        <v>47</v>
      </c>
      <c r="F8" s="4315">
        <f>R8+R9+R10+R11+R12+R13+R14+R15+R16+R17+R18+R19+R20+R21+R22+R23</f>
        <v>8</v>
      </c>
      <c r="G8" s="4313" t="s">
        <v>48</v>
      </c>
      <c r="H8" s="4316">
        <v>1293.6199999999999</v>
      </c>
      <c r="I8" s="4317">
        <v>1293.6199999999999</v>
      </c>
      <c r="J8" s="4318">
        <v>0.25</v>
      </c>
      <c r="K8" s="4319">
        <f t="shared" si="0"/>
        <v>1617.0249999999999</v>
      </c>
      <c r="L8" s="4320">
        <f>ROUND(S8,2)+ROUND(S9,2)+ROUND(S10,2)+ROUND(S11,2)+ROUND(S12,2)+ROUND(S13,2)+ROUND(S14,2)+ROUND(S15,2)+ROUND(S16,2)+ROUND(S17,2)+ROUND(S18,2)+ROUND(S19,2)+ROUND(S20,2)+ROUND(S21,2)+ROUND(S22,2)+ROUND(S23,2)</f>
        <v>12936.320000000003</v>
      </c>
      <c r="M8" s="4313"/>
      <c r="N8" s="4313" t="s">
        <v>20</v>
      </c>
      <c r="O8" s="4313" t="s">
        <v>22</v>
      </c>
      <c r="P8" s="49" t="s">
        <v>20</v>
      </c>
      <c r="Q8" s="49" t="s">
        <v>29</v>
      </c>
      <c r="R8" s="50">
        <v>0.5</v>
      </c>
      <c r="S8" s="51">
        <f t="shared" si="1"/>
        <v>808.51499999999999</v>
      </c>
    </row>
    <row r="9" spans="1:19" ht="45" customHeight="1" x14ac:dyDescent="0.25">
      <c r="A9" s="4314"/>
      <c r="B9" s="4314"/>
      <c r="C9" s="4314"/>
      <c r="D9" s="4314"/>
      <c r="E9" s="4314"/>
      <c r="F9" s="4314"/>
      <c r="G9" s="4314"/>
      <c r="H9" s="4314"/>
      <c r="I9" s="4314"/>
      <c r="J9" s="4314"/>
      <c r="K9" s="4314"/>
      <c r="L9" s="4314"/>
      <c r="M9" s="4314"/>
      <c r="N9" s="4314"/>
      <c r="O9" s="4314"/>
      <c r="P9" s="49" t="s">
        <v>49</v>
      </c>
      <c r="Q9" s="49" t="s">
        <v>50</v>
      </c>
      <c r="R9" s="52">
        <v>0.5</v>
      </c>
      <c r="S9" s="53">
        <f>ROUND(K8,2)*R9</f>
        <v>808.51499999999999</v>
      </c>
    </row>
    <row r="10" spans="1:19" ht="45" customHeight="1" x14ac:dyDescent="0.25">
      <c r="A10" s="4314"/>
      <c r="B10" s="4314"/>
      <c r="C10" s="4314"/>
      <c r="D10" s="4314"/>
      <c r="E10" s="4314"/>
      <c r="F10" s="4314"/>
      <c r="G10" s="4314"/>
      <c r="H10" s="4314"/>
      <c r="I10" s="4314"/>
      <c r="J10" s="4314"/>
      <c r="K10" s="4314"/>
      <c r="L10" s="4314"/>
      <c r="M10" s="4314"/>
      <c r="N10" s="4314"/>
      <c r="O10" s="4314"/>
      <c r="P10" s="49" t="s">
        <v>51</v>
      </c>
      <c r="Q10" s="49" t="s">
        <v>52</v>
      </c>
      <c r="R10" s="54">
        <v>0.5</v>
      </c>
      <c r="S10" s="55">
        <f>ROUND(K8,2)*R10</f>
        <v>808.51499999999999</v>
      </c>
    </row>
    <row r="11" spans="1:19" ht="45" customHeight="1" x14ac:dyDescent="0.25">
      <c r="A11" s="4314"/>
      <c r="B11" s="4314"/>
      <c r="C11" s="4314"/>
      <c r="D11" s="4314"/>
      <c r="E11" s="4314"/>
      <c r="F11" s="4314"/>
      <c r="G11" s="4314"/>
      <c r="H11" s="4314"/>
      <c r="I11" s="4314"/>
      <c r="J11" s="4314"/>
      <c r="K11" s="4314"/>
      <c r="L11" s="4314"/>
      <c r="M11" s="4314"/>
      <c r="N11" s="4314"/>
      <c r="O11" s="4314"/>
      <c r="P11" s="49" t="s">
        <v>53</v>
      </c>
      <c r="Q11" s="49" t="s">
        <v>54</v>
      </c>
      <c r="R11" s="56">
        <v>0.5</v>
      </c>
      <c r="S11" s="57">
        <f>ROUND(K8,2)*R11</f>
        <v>808.51499999999999</v>
      </c>
    </row>
    <row r="12" spans="1:19" ht="45" customHeight="1" x14ac:dyDescent="0.25">
      <c r="A12" s="4314"/>
      <c r="B12" s="4314"/>
      <c r="C12" s="4314"/>
      <c r="D12" s="4314"/>
      <c r="E12" s="4314"/>
      <c r="F12" s="4314"/>
      <c r="G12" s="4314"/>
      <c r="H12" s="4314"/>
      <c r="I12" s="4314"/>
      <c r="J12" s="4314"/>
      <c r="K12" s="4314"/>
      <c r="L12" s="4314"/>
      <c r="M12" s="4314"/>
      <c r="N12" s="4314"/>
      <c r="O12" s="4314"/>
      <c r="P12" s="49" t="s">
        <v>55</v>
      </c>
      <c r="Q12" s="49" t="s">
        <v>56</v>
      </c>
      <c r="R12" s="58">
        <v>0.5</v>
      </c>
      <c r="S12" s="59">
        <f>ROUND(K8,2)*R12</f>
        <v>808.51499999999999</v>
      </c>
    </row>
    <row r="13" spans="1:19" ht="45" customHeight="1" x14ac:dyDescent="0.25">
      <c r="A13" s="4314"/>
      <c r="B13" s="4314"/>
      <c r="C13" s="4314"/>
      <c r="D13" s="4314"/>
      <c r="E13" s="4314"/>
      <c r="F13" s="4314"/>
      <c r="G13" s="4314"/>
      <c r="H13" s="4314"/>
      <c r="I13" s="4314"/>
      <c r="J13" s="4314"/>
      <c r="K13" s="4314"/>
      <c r="L13" s="4314"/>
      <c r="M13" s="4314"/>
      <c r="N13" s="4314"/>
      <c r="O13" s="4314"/>
      <c r="P13" s="49" t="s">
        <v>57</v>
      </c>
      <c r="Q13" s="49" t="s">
        <v>58</v>
      </c>
      <c r="R13" s="60">
        <v>0.5</v>
      </c>
      <c r="S13" s="61">
        <f>ROUND(K8,2)*R13</f>
        <v>808.51499999999999</v>
      </c>
    </row>
    <row r="14" spans="1:19" ht="45" customHeight="1" x14ac:dyDescent="0.25">
      <c r="A14" s="4314"/>
      <c r="B14" s="4314"/>
      <c r="C14" s="4314"/>
      <c r="D14" s="4314"/>
      <c r="E14" s="4314"/>
      <c r="F14" s="4314"/>
      <c r="G14" s="4314"/>
      <c r="H14" s="4314"/>
      <c r="I14" s="4314"/>
      <c r="J14" s="4314"/>
      <c r="K14" s="4314"/>
      <c r="L14" s="4314"/>
      <c r="M14" s="4314"/>
      <c r="N14" s="4314"/>
      <c r="O14" s="4314"/>
      <c r="P14" s="49" t="s">
        <v>59</v>
      </c>
      <c r="Q14" s="49" t="s">
        <v>60</v>
      </c>
      <c r="R14" s="62">
        <v>0.5</v>
      </c>
      <c r="S14" s="63">
        <f>ROUND(K8,2)*R14</f>
        <v>808.51499999999999</v>
      </c>
    </row>
    <row r="15" spans="1:19" ht="45" customHeight="1" x14ac:dyDescent="0.25">
      <c r="A15" s="4314"/>
      <c r="B15" s="4314"/>
      <c r="C15" s="4314"/>
      <c r="D15" s="4314"/>
      <c r="E15" s="4314"/>
      <c r="F15" s="4314"/>
      <c r="G15" s="4314"/>
      <c r="H15" s="4314"/>
      <c r="I15" s="4314"/>
      <c r="J15" s="4314"/>
      <c r="K15" s="4314"/>
      <c r="L15" s="4314"/>
      <c r="M15" s="4314"/>
      <c r="N15" s="4314"/>
      <c r="O15" s="4314"/>
      <c r="P15" s="49" t="s">
        <v>61</v>
      </c>
      <c r="Q15" s="49" t="s">
        <v>62</v>
      </c>
      <c r="R15" s="64">
        <v>0.5</v>
      </c>
      <c r="S15" s="65">
        <f>ROUND(K8,2)*R15</f>
        <v>808.51499999999999</v>
      </c>
    </row>
    <row r="16" spans="1:19" ht="45" customHeight="1" x14ac:dyDescent="0.25">
      <c r="A16" s="4314"/>
      <c r="B16" s="4314"/>
      <c r="C16" s="4314"/>
      <c r="D16" s="4314"/>
      <c r="E16" s="4314"/>
      <c r="F16" s="4314"/>
      <c r="G16" s="4314"/>
      <c r="H16" s="4314"/>
      <c r="I16" s="4314"/>
      <c r="J16" s="4314"/>
      <c r="K16" s="4314"/>
      <c r="L16" s="4314"/>
      <c r="M16" s="4314"/>
      <c r="N16" s="4314"/>
      <c r="O16" s="4314"/>
      <c r="P16" s="49" t="s">
        <v>63</v>
      </c>
      <c r="Q16" s="49" t="s">
        <v>64</v>
      </c>
      <c r="R16" s="66">
        <v>0.5</v>
      </c>
      <c r="S16" s="67">
        <f>ROUND(K8,2)*R16</f>
        <v>808.51499999999999</v>
      </c>
    </row>
    <row r="17" spans="1:19" ht="45" customHeight="1" x14ac:dyDescent="0.25">
      <c r="A17" s="4314"/>
      <c r="B17" s="4314"/>
      <c r="C17" s="4314"/>
      <c r="D17" s="4314"/>
      <c r="E17" s="4314"/>
      <c r="F17" s="4314"/>
      <c r="G17" s="4314"/>
      <c r="H17" s="4314"/>
      <c r="I17" s="4314"/>
      <c r="J17" s="4314"/>
      <c r="K17" s="4314"/>
      <c r="L17" s="4314"/>
      <c r="M17" s="4314"/>
      <c r="N17" s="4314"/>
      <c r="O17" s="4314"/>
      <c r="P17" s="49" t="s">
        <v>65</v>
      </c>
      <c r="Q17" s="49" t="s">
        <v>66</v>
      </c>
      <c r="R17" s="68">
        <v>0.5</v>
      </c>
      <c r="S17" s="69">
        <f>ROUND(K8,2)*R17</f>
        <v>808.51499999999999</v>
      </c>
    </row>
    <row r="18" spans="1:19" ht="45" customHeight="1" x14ac:dyDescent="0.25">
      <c r="A18" s="4314"/>
      <c r="B18" s="4314"/>
      <c r="C18" s="4314"/>
      <c r="D18" s="4314"/>
      <c r="E18" s="4314"/>
      <c r="F18" s="4314"/>
      <c r="G18" s="4314"/>
      <c r="H18" s="4314"/>
      <c r="I18" s="4314"/>
      <c r="J18" s="4314"/>
      <c r="K18" s="4314"/>
      <c r="L18" s="4314"/>
      <c r="M18" s="4314"/>
      <c r="N18" s="4314"/>
      <c r="O18" s="4314"/>
      <c r="P18" s="49" t="s">
        <v>67</v>
      </c>
      <c r="Q18" s="49" t="s">
        <v>68</v>
      </c>
      <c r="R18" s="70">
        <v>0.5</v>
      </c>
      <c r="S18" s="71">
        <f>ROUND(K8,2)*R18</f>
        <v>808.51499999999999</v>
      </c>
    </row>
    <row r="19" spans="1:19" ht="45" customHeight="1" x14ac:dyDescent="0.25">
      <c r="A19" s="4314"/>
      <c r="B19" s="4314"/>
      <c r="C19" s="4314"/>
      <c r="D19" s="4314"/>
      <c r="E19" s="4314"/>
      <c r="F19" s="4314"/>
      <c r="G19" s="4314"/>
      <c r="H19" s="4314"/>
      <c r="I19" s="4314"/>
      <c r="J19" s="4314"/>
      <c r="K19" s="4314"/>
      <c r="L19" s="4314"/>
      <c r="M19" s="4314"/>
      <c r="N19" s="4314"/>
      <c r="O19" s="4314"/>
      <c r="P19" s="49" t="s">
        <v>69</v>
      </c>
      <c r="Q19" s="49" t="s">
        <v>70</v>
      </c>
      <c r="R19" s="72">
        <v>0.5</v>
      </c>
      <c r="S19" s="73">
        <f>ROUND(K8,2)*R19</f>
        <v>808.51499999999999</v>
      </c>
    </row>
    <row r="20" spans="1:19" ht="45" customHeight="1" x14ac:dyDescent="0.25">
      <c r="A20" s="4314"/>
      <c r="B20" s="4314"/>
      <c r="C20" s="4314"/>
      <c r="D20" s="4314"/>
      <c r="E20" s="4314"/>
      <c r="F20" s="4314"/>
      <c r="G20" s="4314"/>
      <c r="H20" s="4314"/>
      <c r="I20" s="4314"/>
      <c r="J20" s="4314"/>
      <c r="K20" s="4314"/>
      <c r="L20" s="4314"/>
      <c r="M20" s="4314"/>
      <c r="N20" s="4314"/>
      <c r="O20" s="4314"/>
      <c r="P20" s="49" t="s">
        <v>71</v>
      </c>
      <c r="Q20" s="49" t="s">
        <v>72</v>
      </c>
      <c r="R20" s="74">
        <v>0.5</v>
      </c>
      <c r="S20" s="75">
        <f>ROUND(K8,2)*R20</f>
        <v>808.51499999999999</v>
      </c>
    </row>
    <row r="21" spans="1:19" ht="45" customHeight="1" x14ac:dyDescent="0.25">
      <c r="A21" s="4314"/>
      <c r="B21" s="4314"/>
      <c r="C21" s="4314"/>
      <c r="D21" s="4314"/>
      <c r="E21" s="4314"/>
      <c r="F21" s="4314"/>
      <c r="G21" s="4314"/>
      <c r="H21" s="4314"/>
      <c r="I21" s="4314"/>
      <c r="J21" s="4314"/>
      <c r="K21" s="4314"/>
      <c r="L21" s="4314"/>
      <c r="M21" s="4314"/>
      <c r="N21" s="4314"/>
      <c r="O21" s="4314"/>
      <c r="P21" s="49" t="s">
        <v>73</v>
      </c>
      <c r="Q21" s="49" t="s">
        <v>74</v>
      </c>
      <c r="R21" s="76">
        <v>0.5</v>
      </c>
      <c r="S21" s="77">
        <f>ROUND(K8,2)*R21</f>
        <v>808.51499999999999</v>
      </c>
    </row>
    <row r="22" spans="1:19" ht="45" customHeight="1" x14ac:dyDescent="0.25">
      <c r="A22" s="4314"/>
      <c r="B22" s="4314"/>
      <c r="C22" s="4314"/>
      <c r="D22" s="4314"/>
      <c r="E22" s="4314"/>
      <c r="F22" s="4314"/>
      <c r="G22" s="4314"/>
      <c r="H22" s="4314"/>
      <c r="I22" s="4314"/>
      <c r="J22" s="4314"/>
      <c r="K22" s="4314"/>
      <c r="L22" s="4314"/>
      <c r="M22" s="4314"/>
      <c r="N22" s="4314"/>
      <c r="O22" s="4314"/>
      <c r="P22" s="49" t="s">
        <v>75</v>
      </c>
      <c r="Q22" s="49" t="s">
        <v>76</v>
      </c>
      <c r="R22" s="78">
        <v>0.5</v>
      </c>
      <c r="S22" s="79">
        <f>ROUND(K8,2)*R22</f>
        <v>808.51499999999999</v>
      </c>
    </row>
    <row r="23" spans="1:19" ht="45" customHeight="1" x14ac:dyDescent="0.25">
      <c r="A23" s="4314"/>
      <c r="B23" s="4314"/>
      <c r="C23" s="4314"/>
      <c r="D23" s="4314"/>
      <c r="E23" s="4314"/>
      <c r="F23" s="4314"/>
      <c r="G23" s="4314"/>
      <c r="H23" s="4314"/>
      <c r="I23" s="4314"/>
      <c r="J23" s="4314"/>
      <c r="K23" s="4314"/>
      <c r="L23" s="4314"/>
      <c r="M23" s="4314"/>
      <c r="N23" s="4314"/>
      <c r="O23" s="4314"/>
      <c r="P23" s="49" t="s">
        <v>77</v>
      </c>
      <c r="Q23" s="49" t="s">
        <v>78</v>
      </c>
      <c r="R23" s="80">
        <v>0.5</v>
      </c>
      <c r="S23" s="81">
        <f>ROUND(K8,2)*R23</f>
        <v>808.51499999999999</v>
      </c>
    </row>
    <row r="24" spans="1:19" ht="45" customHeight="1" x14ac:dyDescent="0.25">
      <c r="A24" s="4321" t="s">
        <v>23</v>
      </c>
      <c r="B24" s="4321" t="s">
        <v>79</v>
      </c>
      <c r="C24" s="4321" t="s">
        <v>38</v>
      </c>
      <c r="D24" s="4321" t="s">
        <v>80</v>
      </c>
      <c r="E24" s="4321" t="s">
        <v>81</v>
      </c>
      <c r="F24" s="4322">
        <f>R24+R25+R26+R27+R28+R29+R30+R31+R32+R33+R34+R35+R36+R37+R38+R39</f>
        <v>8</v>
      </c>
      <c r="G24" s="4321" t="s">
        <v>48</v>
      </c>
      <c r="H24" s="4323">
        <v>1052.99</v>
      </c>
      <c r="I24" s="4324">
        <v>1052.99</v>
      </c>
      <c r="J24" s="4325">
        <v>0.25</v>
      </c>
      <c r="K24" s="4326">
        <f>ROUND(I24,2)+(ROUND(I24,2)*J24)</f>
        <v>1316.2375</v>
      </c>
      <c r="L24" s="4327">
        <f>ROUND(S24,2)+ROUND(S25,2)+ROUND(S26,2)+ROUND(S27,2)+ROUND(S28,2)+ROUND(S29,2)+ROUND(S30,2)+ROUND(S31,2)+ROUND(S32,2)+ROUND(S33,2)+ROUND(S34,2)+ROUND(S35,2)+ROUND(S36,2)+ROUND(S37,2)+ROUND(S38,2)+ROUND(S39,2)</f>
        <v>10529.920000000002</v>
      </c>
      <c r="M24" s="4321"/>
      <c r="N24" s="4321" t="s">
        <v>20</v>
      </c>
      <c r="O24" s="4321" t="s">
        <v>22</v>
      </c>
      <c r="P24" s="82" t="s">
        <v>20</v>
      </c>
      <c r="Q24" s="82" t="s">
        <v>29</v>
      </c>
      <c r="R24" s="83">
        <v>0.5</v>
      </c>
      <c r="S24" s="84">
        <f>ROUND(K24,2)*R24</f>
        <v>658.12</v>
      </c>
    </row>
    <row r="25" spans="1:19" ht="45" customHeight="1" x14ac:dyDescent="0.25">
      <c r="A25" s="4314"/>
      <c r="B25" s="4314"/>
      <c r="C25" s="4314"/>
      <c r="D25" s="4314"/>
      <c r="E25" s="4314"/>
      <c r="F25" s="4314"/>
      <c r="G25" s="4314"/>
      <c r="H25" s="4314"/>
      <c r="I25" s="4314"/>
      <c r="J25" s="4314"/>
      <c r="K25" s="4314"/>
      <c r="L25" s="4314"/>
      <c r="M25" s="4314"/>
      <c r="N25" s="4314"/>
      <c r="O25" s="4314"/>
      <c r="P25" s="82" t="s">
        <v>49</v>
      </c>
      <c r="Q25" s="82" t="s">
        <v>50</v>
      </c>
      <c r="R25" s="85">
        <v>0.5</v>
      </c>
      <c r="S25" s="86">
        <f>ROUND(K24,2)*R25</f>
        <v>658.12</v>
      </c>
    </row>
    <row r="26" spans="1:19" ht="45" customHeight="1" x14ac:dyDescent="0.25">
      <c r="A26" s="4314"/>
      <c r="B26" s="4314"/>
      <c r="C26" s="4314"/>
      <c r="D26" s="4314"/>
      <c r="E26" s="4314"/>
      <c r="F26" s="4314"/>
      <c r="G26" s="4314"/>
      <c r="H26" s="4314"/>
      <c r="I26" s="4314"/>
      <c r="J26" s="4314"/>
      <c r="K26" s="4314"/>
      <c r="L26" s="4314"/>
      <c r="M26" s="4314"/>
      <c r="N26" s="4314"/>
      <c r="O26" s="4314"/>
      <c r="P26" s="82" t="s">
        <v>51</v>
      </c>
      <c r="Q26" s="82" t="s">
        <v>52</v>
      </c>
      <c r="R26" s="87">
        <v>0.5</v>
      </c>
      <c r="S26" s="88">
        <f>ROUND(K24,2)*R26</f>
        <v>658.12</v>
      </c>
    </row>
    <row r="27" spans="1:19" ht="45" customHeight="1" x14ac:dyDescent="0.25">
      <c r="A27" s="4314"/>
      <c r="B27" s="4314"/>
      <c r="C27" s="4314"/>
      <c r="D27" s="4314"/>
      <c r="E27" s="4314"/>
      <c r="F27" s="4314"/>
      <c r="G27" s="4314"/>
      <c r="H27" s="4314"/>
      <c r="I27" s="4314"/>
      <c r="J27" s="4314"/>
      <c r="K27" s="4314"/>
      <c r="L27" s="4314"/>
      <c r="M27" s="4314"/>
      <c r="N27" s="4314"/>
      <c r="O27" s="4314"/>
      <c r="P27" s="82" t="s">
        <v>53</v>
      </c>
      <c r="Q27" s="82" t="s">
        <v>54</v>
      </c>
      <c r="R27" s="89">
        <v>0.5</v>
      </c>
      <c r="S27" s="90">
        <f>ROUND(K24,2)*R27</f>
        <v>658.12</v>
      </c>
    </row>
    <row r="28" spans="1:19" ht="45" customHeight="1" x14ac:dyDescent="0.25">
      <c r="A28" s="4314"/>
      <c r="B28" s="4314"/>
      <c r="C28" s="4314"/>
      <c r="D28" s="4314"/>
      <c r="E28" s="4314"/>
      <c r="F28" s="4314"/>
      <c r="G28" s="4314"/>
      <c r="H28" s="4314"/>
      <c r="I28" s="4314"/>
      <c r="J28" s="4314"/>
      <c r="K28" s="4314"/>
      <c r="L28" s="4314"/>
      <c r="M28" s="4314"/>
      <c r="N28" s="4314"/>
      <c r="O28" s="4314"/>
      <c r="P28" s="82" t="s">
        <v>55</v>
      </c>
      <c r="Q28" s="82" t="s">
        <v>56</v>
      </c>
      <c r="R28" s="91">
        <v>0.5</v>
      </c>
      <c r="S28" s="92">
        <f>ROUND(K24,2)*R28</f>
        <v>658.12</v>
      </c>
    </row>
    <row r="29" spans="1:19" ht="45" customHeight="1" x14ac:dyDescent="0.25">
      <c r="A29" s="4314"/>
      <c r="B29" s="4314"/>
      <c r="C29" s="4314"/>
      <c r="D29" s="4314"/>
      <c r="E29" s="4314"/>
      <c r="F29" s="4314"/>
      <c r="G29" s="4314"/>
      <c r="H29" s="4314"/>
      <c r="I29" s="4314"/>
      <c r="J29" s="4314"/>
      <c r="K29" s="4314"/>
      <c r="L29" s="4314"/>
      <c r="M29" s="4314"/>
      <c r="N29" s="4314"/>
      <c r="O29" s="4314"/>
      <c r="P29" s="82" t="s">
        <v>57</v>
      </c>
      <c r="Q29" s="82" t="s">
        <v>58</v>
      </c>
      <c r="R29" s="93">
        <v>0.5</v>
      </c>
      <c r="S29" s="94">
        <f>ROUND(K24,2)*R29</f>
        <v>658.12</v>
      </c>
    </row>
    <row r="30" spans="1:19" ht="45" customHeight="1" x14ac:dyDescent="0.25">
      <c r="A30" s="4314"/>
      <c r="B30" s="4314"/>
      <c r="C30" s="4314"/>
      <c r="D30" s="4314"/>
      <c r="E30" s="4314"/>
      <c r="F30" s="4314"/>
      <c r="G30" s="4314"/>
      <c r="H30" s="4314"/>
      <c r="I30" s="4314"/>
      <c r="J30" s="4314"/>
      <c r="K30" s="4314"/>
      <c r="L30" s="4314"/>
      <c r="M30" s="4314"/>
      <c r="N30" s="4314"/>
      <c r="O30" s="4314"/>
      <c r="P30" s="82" t="s">
        <v>59</v>
      </c>
      <c r="Q30" s="82" t="s">
        <v>60</v>
      </c>
      <c r="R30" s="95">
        <v>0.5</v>
      </c>
      <c r="S30" s="96">
        <f>ROUND(K24,2)*R30</f>
        <v>658.12</v>
      </c>
    </row>
    <row r="31" spans="1:19" ht="45" customHeight="1" x14ac:dyDescent="0.25">
      <c r="A31" s="4314"/>
      <c r="B31" s="4314"/>
      <c r="C31" s="4314"/>
      <c r="D31" s="4314"/>
      <c r="E31" s="4314"/>
      <c r="F31" s="4314"/>
      <c r="G31" s="4314"/>
      <c r="H31" s="4314"/>
      <c r="I31" s="4314"/>
      <c r="J31" s="4314"/>
      <c r="K31" s="4314"/>
      <c r="L31" s="4314"/>
      <c r="M31" s="4314"/>
      <c r="N31" s="4314"/>
      <c r="O31" s="4314"/>
      <c r="P31" s="82" t="s">
        <v>61</v>
      </c>
      <c r="Q31" s="82" t="s">
        <v>62</v>
      </c>
      <c r="R31" s="97">
        <v>0.5</v>
      </c>
      <c r="S31" s="98">
        <f>ROUND(K24,2)*R31</f>
        <v>658.12</v>
      </c>
    </row>
    <row r="32" spans="1:19" ht="45" customHeight="1" x14ac:dyDescent="0.25">
      <c r="A32" s="4314"/>
      <c r="B32" s="4314"/>
      <c r="C32" s="4314"/>
      <c r="D32" s="4314"/>
      <c r="E32" s="4314"/>
      <c r="F32" s="4314"/>
      <c r="G32" s="4314"/>
      <c r="H32" s="4314"/>
      <c r="I32" s="4314"/>
      <c r="J32" s="4314"/>
      <c r="K32" s="4314"/>
      <c r="L32" s="4314"/>
      <c r="M32" s="4314"/>
      <c r="N32" s="4314"/>
      <c r="O32" s="4314"/>
      <c r="P32" s="82" t="s">
        <v>63</v>
      </c>
      <c r="Q32" s="82" t="s">
        <v>64</v>
      </c>
      <c r="R32" s="99">
        <v>0.5</v>
      </c>
      <c r="S32" s="100">
        <f>ROUND(K24,2)*R32</f>
        <v>658.12</v>
      </c>
    </row>
    <row r="33" spans="1:19" ht="45" customHeight="1" x14ac:dyDescent="0.25">
      <c r="A33" s="4314"/>
      <c r="B33" s="4314"/>
      <c r="C33" s="4314"/>
      <c r="D33" s="4314"/>
      <c r="E33" s="4314"/>
      <c r="F33" s="4314"/>
      <c r="G33" s="4314"/>
      <c r="H33" s="4314"/>
      <c r="I33" s="4314"/>
      <c r="J33" s="4314"/>
      <c r="K33" s="4314"/>
      <c r="L33" s="4314"/>
      <c r="M33" s="4314"/>
      <c r="N33" s="4314"/>
      <c r="O33" s="4314"/>
      <c r="P33" s="82" t="s">
        <v>65</v>
      </c>
      <c r="Q33" s="82" t="s">
        <v>66</v>
      </c>
      <c r="R33" s="101">
        <v>0.5</v>
      </c>
      <c r="S33" s="102">
        <f>ROUND(K24,2)*R33</f>
        <v>658.12</v>
      </c>
    </row>
    <row r="34" spans="1:19" ht="45" customHeight="1" x14ac:dyDescent="0.25">
      <c r="A34" s="4314"/>
      <c r="B34" s="4314"/>
      <c r="C34" s="4314"/>
      <c r="D34" s="4314"/>
      <c r="E34" s="4314"/>
      <c r="F34" s="4314"/>
      <c r="G34" s="4314"/>
      <c r="H34" s="4314"/>
      <c r="I34" s="4314"/>
      <c r="J34" s="4314"/>
      <c r="K34" s="4314"/>
      <c r="L34" s="4314"/>
      <c r="M34" s="4314"/>
      <c r="N34" s="4314"/>
      <c r="O34" s="4314"/>
      <c r="P34" s="82" t="s">
        <v>67</v>
      </c>
      <c r="Q34" s="82" t="s">
        <v>68</v>
      </c>
      <c r="R34" s="103">
        <v>0.5</v>
      </c>
      <c r="S34" s="104">
        <f>ROUND(K24,2)*R34</f>
        <v>658.12</v>
      </c>
    </row>
    <row r="35" spans="1:19" ht="45" customHeight="1" x14ac:dyDescent="0.25">
      <c r="A35" s="4314"/>
      <c r="B35" s="4314"/>
      <c r="C35" s="4314"/>
      <c r="D35" s="4314"/>
      <c r="E35" s="4314"/>
      <c r="F35" s="4314"/>
      <c r="G35" s="4314"/>
      <c r="H35" s="4314"/>
      <c r="I35" s="4314"/>
      <c r="J35" s="4314"/>
      <c r="K35" s="4314"/>
      <c r="L35" s="4314"/>
      <c r="M35" s="4314"/>
      <c r="N35" s="4314"/>
      <c r="O35" s="4314"/>
      <c r="P35" s="82" t="s">
        <v>69</v>
      </c>
      <c r="Q35" s="82" t="s">
        <v>70</v>
      </c>
      <c r="R35" s="105">
        <v>0.5</v>
      </c>
      <c r="S35" s="106">
        <f>ROUND(K24,2)*R35</f>
        <v>658.12</v>
      </c>
    </row>
    <row r="36" spans="1:19" ht="45" customHeight="1" x14ac:dyDescent="0.25">
      <c r="A36" s="4314"/>
      <c r="B36" s="4314"/>
      <c r="C36" s="4314"/>
      <c r="D36" s="4314"/>
      <c r="E36" s="4314"/>
      <c r="F36" s="4314"/>
      <c r="G36" s="4314"/>
      <c r="H36" s="4314"/>
      <c r="I36" s="4314"/>
      <c r="J36" s="4314"/>
      <c r="K36" s="4314"/>
      <c r="L36" s="4314"/>
      <c r="M36" s="4314"/>
      <c r="N36" s="4314"/>
      <c r="O36" s="4314"/>
      <c r="P36" s="82" t="s">
        <v>71</v>
      </c>
      <c r="Q36" s="82" t="s">
        <v>72</v>
      </c>
      <c r="R36" s="107">
        <v>0.5</v>
      </c>
      <c r="S36" s="108">
        <f>ROUND(K24,2)*R36</f>
        <v>658.12</v>
      </c>
    </row>
    <row r="37" spans="1:19" ht="45" customHeight="1" x14ac:dyDescent="0.25">
      <c r="A37" s="4314"/>
      <c r="B37" s="4314"/>
      <c r="C37" s="4314"/>
      <c r="D37" s="4314"/>
      <c r="E37" s="4314"/>
      <c r="F37" s="4314"/>
      <c r="G37" s="4314"/>
      <c r="H37" s="4314"/>
      <c r="I37" s="4314"/>
      <c r="J37" s="4314"/>
      <c r="K37" s="4314"/>
      <c r="L37" s="4314"/>
      <c r="M37" s="4314"/>
      <c r="N37" s="4314"/>
      <c r="O37" s="4314"/>
      <c r="P37" s="82" t="s">
        <v>73</v>
      </c>
      <c r="Q37" s="82" t="s">
        <v>74</v>
      </c>
      <c r="R37" s="109">
        <v>0.5</v>
      </c>
      <c r="S37" s="110">
        <f>ROUND(K24,2)*R37</f>
        <v>658.12</v>
      </c>
    </row>
    <row r="38" spans="1:19" ht="45" customHeight="1" x14ac:dyDescent="0.25">
      <c r="A38" s="4314"/>
      <c r="B38" s="4314"/>
      <c r="C38" s="4314"/>
      <c r="D38" s="4314"/>
      <c r="E38" s="4314"/>
      <c r="F38" s="4314"/>
      <c r="G38" s="4314"/>
      <c r="H38" s="4314"/>
      <c r="I38" s="4314"/>
      <c r="J38" s="4314"/>
      <c r="K38" s="4314"/>
      <c r="L38" s="4314"/>
      <c r="M38" s="4314"/>
      <c r="N38" s="4314"/>
      <c r="O38" s="4314"/>
      <c r="P38" s="82" t="s">
        <v>75</v>
      </c>
      <c r="Q38" s="82" t="s">
        <v>76</v>
      </c>
      <c r="R38" s="111">
        <v>0.5</v>
      </c>
      <c r="S38" s="112">
        <f>ROUND(K24,2)*R38</f>
        <v>658.12</v>
      </c>
    </row>
    <row r="39" spans="1:19" ht="45" customHeight="1" x14ac:dyDescent="0.25">
      <c r="A39" s="4314"/>
      <c r="B39" s="4314"/>
      <c r="C39" s="4314"/>
      <c r="D39" s="4314"/>
      <c r="E39" s="4314"/>
      <c r="F39" s="4314"/>
      <c r="G39" s="4314"/>
      <c r="H39" s="4314"/>
      <c r="I39" s="4314"/>
      <c r="J39" s="4314"/>
      <c r="K39" s="4314"/>
      <c r="L39" s="4314"/>
      <c r="M39" s="4314"/>
      <c r="N39" s="4314"/>
      <c r="O39" s="4314"/>
      <c r="P39" s="82" t="s">
        <v>77</v>
      </c>
      <c r="Q39" s="82" t="s">
        <v>78</v>
      </c>
      <c r="R39" s="113">
        <v>0.5</v>
      </c>
      <c r="S39" s="114">
        <f>ROUND(K24,2)*R39</f>
        <v>658.12</v>
      </c>
    </row>
    <row r="40" spans="1:19" ht="45" customHeight="1" x14ac:dyDescent="0.25">
      <c r="A40" s="4328" t="s">
        <v>23</v>
      </c>
      <c r="B40" s="4328" t="s">
        <v>82</v>
      </c>
      <c r="C40" s="4328" t="s">
        <v>38</v>
      </c>
      <c r="D40" s="4328" t="s">
        <v>83</v>
      </c>
      <c r="E40" s="4328" t="s">
        <v>84</v>
      </c>
      <c r="F40" s="4329">
        <f>R40+R41+R42+R43+R44+R45+R46+R47+R48+R49+R50+R51+R52+R53+R54+R55</f>
        <v>8</v>
      </c>
      <c r="G40" s="4328" t="s">
        <v>48</v>
      </c>
      <c r="H40" s="4330">
        <v>1568.62</v>
      </c>
      <c r="I40" s="4331">
        <v>1568.62</v>
      </c>
      <c r="J40" s="4332">
        <v>0.25</v>
      </c>
      <c r="K40" s="4333">
        <f>ROUND(I40,2)+(ROUND(I40,2)*J40)</f>
        <v>1960.7749999999999</v>
      </c>
      <c r="L40" s="4334">
        <f>ROUND(S40,2)+ROUND(S41,2)+ROUND(S42,2)+ROUND(S43,2)+ROUND(S44,2)+ROUND(S45,2)+ROUND(S46,2)+ROUND(S47,2)+ROUND(S48,2)+ROUND(S49,2)+ROUND(S50,2)+ROUND(S51,2)+ROUND(S52,2)+ROUND(S53,2)+ROUND(S54,2)+ROUND(S55,2)</f>
        <v>15686.239999999996</v>
      </c>
      <c r="M40" s="4328"/>
      <c r="N40" s="4328" t="s">
        <v>20</v>
      </c>
      <c r="O40" s="4328" t="s">
        <v>22</v>
      </c>
      <c r="P40" s="115" t="s">
        <v>20</v>
      </c>
      <c r="Q40" s="115" t="s">
        <v>29</v>
      </c>
      <c r="R40" s="116">
        <v>0.5</v>
      </c>
      <c r="S40" s="117">
        <f>ROUND(K40,2)*R40</f>
        <v>980.39</v>
      </c>
    </row>
    <row r="41" spans="1:19" ht="45" customHeight="1" x14ac:dyDescent="0.25">
      <c r="A41" s="4314"/>
      <c r="B41" s="4314"/>
      <c r="C41" s="4314"/>
      <c r="D41" s="4314"/>
      <c r="E41" s="4314"/>
      <c r="F41" s="4314"/>
      <c r="G41" s="4314"/>
      <c r="H41" s="4314"/>
      <c r="I41" s="4314"/>
      <c r="J41" s="4314"/>
      <c r="K41" s="4314"/>
      <c r="L41" s="4314"/>
      <c r="M41" s="4314"/>
      <c r="N41" s="4314"/>
      <c r="O41" s="4314"/>
      <c r="P41" s="115" t="s">
        <v>49</v>
      </c>
      <c r="Q41" s="115" t="s">
        <v>50</v>
      </c>
      <c r="R41" s="118">
        <v>0.5</v>
      </c>
      <c r="S41" s="119">
        <f>ROUND(K40,2)*R41</f>
        <v>980.39</v>
      </c>
    </row>
    <row r="42" spans="1:19" ht="45" customHeight="1" x14ac:dyDescent="0.25">
      <c r="A42" s="4314"/>
      <c r="B42" s="4314"/>
      <c r="C42" s="4314"/>
      <c r="D42" s="4314"/>
      <c r="E42" s="4314"/>
      <c r="F42" s="4314"/>
      <c r="G42" s="4314"/>
      <c r="H42" s="4314"/>
      <c r="I42" s="4314"/>
      <c r="J42" s="4314"/>
      <c r="K42" s="4314"/>
      <c r="L42" s="4314"/>
      <c r="M42" s="4314"/>
      <c r="N42" s="4314"/>
      <c r="O42" s="4314"/>
      <c r="P42" s="115" t="s">
        <v>51</v>
      </c>
      <c r="Q42" s="115" t="s">
        <v>52</v>
      </c>
      <c r="R42" s="120">
        <v>0.5</v>
      </c>
      <c r="S42" s="121">
        <f>ROUND(K40,2)*R42</f>
        <v>980.39</v>
      </c>
    </row>
    <row r="43" spans="1:19" ht="45" customHeight="1" x14ac:dyDescent="0.25">
      <c r="A43" s="4314"/>
      <c r="B43" s="4314"/>
      <c r="C43" s="4314"/>
      <c r="D43" s="4314"/>
      <c r="E43" s="4314"/>
      <c r="F43" s="4314"/>
      <c r="G43" s="4314"/>
      <c r="H43" s="4314"/>
      <c r="I43" s="4314"/>
      <c r="J43" s="4314"/>
      <c r="K43" s="4314"/>
      <c r="L43" s="4314"/>
      <c r="M43" s="4314"/>
      <c r="N43" s="4314"/>
      <c r="O43" s="4314"/>
      <c r="P43" s="115" t="s">
        <v>53</v>
      </c>
      <c r="Q43" s="115" t="s">
        <v>54</v>
      </c>
      <c r="R43" s="122">
        <v>0.5</v>
      </c>
      <c r="S43" s="123">
        <f>ROUND(K40,2)*R43</f>
        <v>980.39</v>
      </c>
    </row>
    <row r="44" spans="1:19" ht="45" customHeight="1" x14ac:dyDescent="0.25">
      <c r="A44" s="4314"/>
      <c r="B44" s="4314"/>
      <c r="C44" s="4314"/>
      <c r="D44" s="4314"/>
      <c r="E44" s="4314"/>
      <c r="F44" s="4314"/>
      <c r="G44" s="4314"/>
      <c r="H44" s="4314"/>
      <c r="I44" s="4314"/>
      <c r="J44" s="4314"/>
      <c r="K44" s="4314"/>
      <c r="L44" s="4314"/>
      <c r="M44" s="4314"/>
      <c r="N44" s="4314"/>
      <c r="O44" s="4314"/>
      <c r="P44" s="115" t="s">
        <v>55</v>
      </c>
      <c r="Q44" s="115" t="s">
        <v>56</v>
      </c>
      <c r="R44" s="124">
        <v>0.5</v>
      </c>
      <c r="S44" s="125">
        <f>ROUND(K40,2)*R44</f>
        <v>980.39</v>
      </c>
    </row>
    <row r="45" spans="1:19" ht="45" customHeight="1" x14ac:dyDescent="0.25">
      <c r="A45" s="4314"/>
      <c r="B45" s="4314"/>
      <c r="C45" s="4314"/>
      <c r="D45" s="4314"/>
      <c r="E45" s="4314"/>
      <c r="F45" s="4314"/>
      <c r="G45" s="4314"/>
      <c r="H45" s="4314"/>
      <c r="I45" s="4314"/>
      <c r="J45" s="4314"/>
      <c r="K45" s="4314"/>
      <c r="L45" s="4314"/>
      <c r="M45" s="4314"/>
      <c r="N45" s="4314"/>
      <c r="O45" s="4314"/>
      <c r="P45" s="115" t="s">
        <v>57</v>
      </c>
      <c r="Q45" s="115" t="s">
        <v>58</v>
      </c>
      <c r="R45" s="126">
        <v>0.5</v>
      </c>
      <c r="S45" s="127">
        <f>ROUND(K40,2)*R45</f>
        <v>980.39</v>
      </c>
    </row>
    <row r="46" spans="1:19" ht="45" customHeight="1" x14ac:dyDescent="0.25">
      <c r="A46" s="4314"/>
      <c r="B46" s="4314"/>
      <c r="C46" s="4314"/>
      <c r="D46" s="4314"/>
      <c r="E46" s="4314"/>
      <c r="F46" s="4314"/>
      <c r="G46" s="4314"/>
      <c r="H46" s="4314"/>
      <c r="I46" s="4314"/>
      <c r="J46" s="4314"/>
      <c r="K46" s="4314"/>
      <c r="L46" s="4314"/>
      <c r="M46" s="4314"/>
      <c r="N46" s="4314"/>
      <c r="O46" s="4314"/>
      <c r="P46" s="115" t="s">
        <v>59</v>
      </c>
      <c r="Q46" s="115" t="s">
        <v>60</v>
      </c>
      <c r="R46" s="128">
        <v>0.5</v>
      </c>
      <c r="S46" s="129">
        <f>ROUND(K40,2)*R46</f>
        <v>980.39</v>
      </c>
    </row>
    <row r="47" spans="1:19" ht="45" customHeight="1" x14ac:dyDescent="0.25">
      <c r="A47" s="4314"/>
      <c r="B47" s="4314"/>
      <c r="C47" s="4314"/>
      <c r="D47" s="4314"/>
      <c r="E47" s="4314"/>
      <c r="F47" s="4314"/>
      <c r="G47" s="4314"/>
      <c r="H47" s="4314"/>
      <c r="I47" s="4314"/>
      <c r="J47" s="4314"/>
      <c r="K47" s="4314"/>
      <c r="L47" s="4314"/>
      <c r="M47" s="4314"/>
      <c r="N47" s="4314"/>
      <c r="O47" s="4314"/>
      <c r="P47" s="115" t="s">
        <v>61</v>
      </c>
      <c r="Q47" s="115" t="s">
        <v>62</v>
      </c>
      <c r="R47" s="130">
        <v>0.5</v>
      </c>
      <c r="S47" s="131">
        <f>ROUND(K40,2)*R47</f>
        <v>980.39</v>
      </c>
    </row>
    <row r="48" spans="1:19" ht="45" customHeight="1" x14ac:dyDescent="0.25">
      <c r="A48" s="4314"/>
      <c r="B48" s="4314"/>
      <c r="C48" s="4314"/>
      <c r="D48" s="4314"/>
      <c r="E48" s="4314"/>
      <c r="F48" s="4314"/>
      <c r="G48" s="4314"/>
      <c r="H48" s="4314"/>
      <c r="I48" s="4314"/>
      <c r="J48" s="4314"/>
      <c r="K48" s="4314"/>
      <c r="L48" s="4314"/>
      <c r="M48" s="4314"/>
      <c r="N48" s="4314"/>
      <c r="O48" s="4314"/>
      <c r="P48" s="115" t="s">
        <v>63</v>
      </c>
      <c r="Q48" s="115" t="s">
        <v>64</v>
      </c>
      <c r="R48" s="132">
        <v>0.5</v>
      </c>
      <c r="S48" s="133">
        <f>ROUND(K40,2)*R48</f>
        <v>980.39</v>
      </c>
    </row>
    <row r="49" spans="1:19" ht="45" customHeight="1" x14ac:dyDescent="0.25">
      <c r="A49" s="4314"/>
      <c r="B49" s="4314"/>
      <c r="C49" s="4314"/>
      <c r="D49" s="4314"/>
      <c r="E49" s="4314"/>
      <c r="F49" s="4314"/>
      <c r="G49" s="4314"/>
      <c r="H49" s="4314"/>
      <c r="I49" s="4314"/>
      <c r="J49" s="4314"/>
      <c r="K49" s="4314"/>
      <c r="L49" s="4314"/>
      <c r="M49" s="4314"/>
      <c r="N49" s="4314"/>
      <c r="O49" s="4314"/>
      <c r="P49" s="115" t="s">
        <v>65</v>
      </c>
      <c r="Q49" s="115" t="s">
        <v>66</v>
      </c>
      <c r="R49" s="134">
        <v>0.5</v>
      </c>
      <c r="S49" s="135">
        <f>ROUND(K40,2)*R49</f>
        <v>980.39</v>
      </c>
    </row>
    <row r="50" spans="1:19" ht="45" customHeight="1" x14ac:dyDescent="0.25">
      <c r="A50" s="4314"/>
      <c r="B50" s="4314"/>
      <c r="C50" s="4314"/>
      <c r="D50" s="4314"/>
      <c r="E50" s="4314"/>
      <c r="F50" s="4314"/>
      <c r="G50" s="4314"/>
      <c r="H50" s="4314"/>
      <c r="I50" s="4314"/>
      <c r="J50" s="4314"/>
      <c r="K50" s="4314"/>
      <c r="L50" s="4314"/>
      <c r="M50" s="4314"/>
      <c r="N50" s="4314"/>
      <c r="O50" s="4314"/>
      <c r="P50" s="115" t="s">
        <v>67</v>
      </c>
      <c r="Q50" s="115" t="s">
        <v>68</v>
      </c>
      <c r="R50" s="136">
        <v>0.5</v>
      </c>
      <c r="S50" s="137">
        <f>ROUND(K40,2)*R50</f>
        <v>980.39</v>
      </c>
    </row>
    <row r="51" spans="1:19" ht="45" customHeight="1" x14ac:dyDescent="0.25">
      <c r="A51" s="4314"/>
      <c r="B51" s="4314"/>
      <c r="C51" s="4314"/>
      <c r="D51" s="4314"/>
      <c r="E51" s="4314"/>
      <c r="F51" s="4314"/>
      <c r="G51" s="4314"/>
      <c r="H51" s="4314"/>
      <c r="I51" s="4314"/>
      <c r="J51" s="4314"/>
      <c r="K51" s="4314"/>
      <c r="L51" s="4314"/>
      <c r="M51" s="4314"/>
      <c r="N51" s="4314"/>
      <c r="O51" s="4314"/>
      <c r="P51" s="115" t="s">
        <v>69</v>
      </c>
      <c r="Q51" s="115" t="s">
        <v>70</v>
      </c>
      <c r="R51" s="138">
        <v>0.5</v>
      </c>
      <c r="S51" s="139">
        <f>ROUND(K40,2)*R51</f>
        <v>980.39</v>
      </c>
    </row>
    <row r="52" spans="1:19" ht="45" customHeight="1" x14ac:dyDescent="0.25">
      <c r="A52" s="4314"/>
      <c r="B52" s="4314"/>
      <c r="C52" s="4314"/>
      <c r="D52" s="4314"/>
      <c r="E52" s="4314"/>
      <c r="F52" s="4314"/>
      <c r="G52" s="4314"/>
      <c r="H52" s="4314"/>
      <c r="I52" s="4314"/>
      <c r="J52" s="4314"/>
      <c r="K52" s="4314"/>
      <c r="L52" s="4314"/>
      <c r="M52" s="4314"/>
      <c r="N52" s="4314"/>
      <c r="O52" s="4314"/>
      <c r="P52" s="115" t="s">
        <v>71</v>
      </c>
      <c r="Q52" s="115" t="s">
        <v>72</v>
      </c>
      <c r="R52" s="140">
        <v>0.5</v>
      </c>
      <c r="S52" s="141">
        <f>ROUND(K40,2)*R52</f>
        <v>980.39</v>
      </c>
    </row>
    <row r="53" spans="1:19" ht="45" customHeight="1" x14ac:dyDescent="0.25">
      <c r="A53" s="4314"/>
      <c r="B53" s="4314"/>
      <c r="C53" s="4314"/>
      <c r="D53" s="4314"/>
      <c r="E53" s="4314"/>
      <c r="F53" s="4314"/>
      <c r="G53" s="4314"/>
      <c r="H53" s="4314"/>
      <c r="I53" s="4314"/>
      <c r="J53" s="4314"/>
      <c r="K53" s="4314"/>
      <c r="L53" s="4314"/>
      <c r="M53" s="4314"/>
      <c r="N53" s="4314"/>
      <c r="O53" s="4314"/>
      <c r="P53" s="115" t="s">
        <v>73</v>
      </c>
      <c r="Q53" s="115" t="s">
        <v>74</v>
      </c>
      <c r="R53" s="142">
        <v>0.5</v>
      </c>
      <c r="S53" s="143">
        <f>ROUND(K40,2)*R53</f>
        <v>980.39</v>
      </c>
    </row>
    <row r="54" spans="1:19" ht="45" customHeight="1" x14ac:dyDescent="0.25">
      <c r="A54" s="4314"/>
      <c r="B54" s="4314"/>
      <c r="C54" s="4314"/>
      <c r="D54" s="4314"/>
      <c r="E54" s="4314"/>
      <c r="F54" s="4314"/>
      <c r="G54" s="4314"/>
      <c r="H54" s="4314"/>
      <c r="I54" s="4314"/>
      <c r="J54" s="4314"/>
      <c r="K54" s="4314"/>
      <c r="L54" s="4314"/>
      <c r="M54" s="4314"/>
      <c r="N54" s="4314"/>
      <c r="O54" s="4314"/>
      <c r="P54" s="115" t="s">
        <v>75</v>
      </c>
      <c r="Q54" s="115" t="s">
        <v>76</v>
      </c>
      <c r="R54" s="144">
        <v>0.5</v>
      </c>
      <c r="S54" s="145">
        <f>ROUND(K40,2)*R54</f>
        <v>980.39</v>
      </c>
    </row>
    <row r="55" spans="1:19" ht="45" customHeight="1" x14ac:dyDescent="0.25">
      <c r="A55" s="4314"/>
      <c r="B55" s="4314"/>
      <c r="C55" s="4314"/>
      <c r="D55" s="4314"/>
      <c r="E55" s="4314"/>
      <c r="F55" s="4314"/>
      <c r="G55" s="4314"/>
      <c r="H55" s="4314"/>
      <c r="I55" s="4314"/>
      <c r="J55" s="4314"/>
      <c r="K55" s="4314"/>
      <c r="L55" s="4314"/>
      <c r="M55" s="4314"/>
      <c r="N55" s="4314"/>
      <c r="O55" s="4314"/>
      <c r="P55" s="115" t="s">
        <v>77</v>
      </c>
      <c r="Q55" s="115" t="s">
        <v>78</v>
      </c>
      <c r="R55" s="146">
        <v>0.5</v>
      </c>
      <c r="S55" s="147">
        <f>ROUND(K40,2)*R55</f>
        <v>980.39</v>
      </c>
    </row>
    <row r="56" spans="1:19" ht="45" customHeight="1" x14ac:dyDescent="0.25">
      <c r="A56" s="148" t="s">
        <v>19</v>
      </c>
      <c r="B56" s="148" t="s">
        <v>49</v>
      </c>
      <c r="C56" s="148" t="s">
        <v>21</v>
      </c>
      <c r="D56" s="148" t="s">
        <v>21</v>
      </c>
      <c r="E56" s="148" t="s">
        <v>85</v>
      </c>
      <c r="F56" s="148" t="s">
        <v>21</v>
      </c>
      <c r="G56" s="148" t="s">
        <v>21</v>
      </c>
      <c r="H56" s="148" t="s">
        <v>21</v>
      </c>
      <c r="I56" s="148" t="s">
        <v>21</v>
      </c>
      <c r="J56" s="148" t="s">
        <v>21</v>
      </c>
      <c r="K56" s="148" t="s">
        <v>21</v>
      </c>
      <c r="L56" s="149">
        <f>ROUND(L57,2)+ROUND(L58,2)+ROUND(L59,2)+ROUND(L60,2)+ROUND(L61,2)</f>
        <v>53298.7</v>
      </c>
      <c r="M56" s="148" t="s">
        <v>21</v>
      </c>
      <c r="N56" s="148" t="s">
        <v>21</v>
      </c>
      <c r="O56" s="148" t="s">
        <v>21</v>
      </c>
      <c r="P56" s="148" t="s">
        <v>21</v>
      </c>
      <c r="Q56" s="148" t="s">
        <v>21</v>
      </c>
      <c r="R56" s="148" t="s">
        <v>21</v>
      </c>
      <c r="S56" s="148" t="s">
        <v>21</v>
      </c>
    </row>
    <row r="57" spans="1:19" ht="45" customHeight="1" x14ac:dyDescent="0.25">
      <c r="A57" s="150" t="s">
        <v>23</v>
      </c>
      <c r="B57" s="150" t="s">
        <v>86</v>
      </c>
      <c r="C57" s="150" t="s">
        <v>25</v>
      </c>
      <c r="D57" s="150" t="s">
        <v>87</v>
      </c>
      <c r="E57" s="150" t="s">
        <v>88</v>
      </c>
      <c r="F57" s="151">
        <f>R57</f>
        <v>1575</v>
      </c>
      <c r="G57" s="150" t="s">
        <v>28</v>
      </c>
      <c r="H57" s="152">
        <v>0.69</v>
      </c>
      <c r="I57" s="153">
        <v>0.69</v>
      </c>
      <c r="J57" s="154">
        <v>0.25</v>
      </c>
      <c r="K57" s="155">
        <f>ROUND(I57,2)+(ROUND(I57,2)*J57)</f>
        <v>0.86249999999999993</v>
      </c>
      <c r="L57" s="156">
        <f>ROUND(S57,2)</f>
        <v>1354.5</v>
      </c>
      <c r="M57" s="150"/>
      <c r="N57" s="150" t="s">
        <v>49</v>
      </c>
      <c r="O57" s="150" t="s">
        <v>89</v>
      </c>
      <c r="P57" s="150" t="s">
        <v>20</v>
      </c>
      <c r="Q57" s="150" t="s">
        <v>29</v>
      </c>
      <c r="R57" s="157">
        <v>1575</v>
      </c>
      <c r="S57" s="158">
        <f>ROUND(K57,2)*R57</f>
        <v>1354.5</v>
      </c>
    </row>
    <row r="58" spans="1:19" ht="45" customHeight="1" x14ac:dyDescent="0.25">
      <c r="A58" s="159" t="s">
        <v>23</v>
      </c>
      <c r="B58" s="159" t="s">
        <v>90</v>
      </c>
      <c r="C58" s="159" t="s">
        <v>25</v>
      </c>
      <c r="D58" s="159" t="s">
        <v>91</v>
      </c>
      <c r="E58" s="159" t="s">
        <v>92</v>
      </c>
      <c r="F58" s="160">
        <f>R58</f>
        <v>158.44</v>
      </c>
      <c r="G58" s="159" t="s">
        <v>93</v>
      </c>
      <c r="H58" s="161">
        <v>72.349999999999994</v>
      </c>
      <c r="I58" s="162">
        <v>72.349999999999994</v>
      </c>
      <c r="J58" s="163">
        <v>0.25</v>
      </c>
      <c r="K58" s="164">
        <f>ROUND(I58,2)+(ROUND(I58,2)*J58)</f>
        <v>90.4375</v>
      </c>
      <c r="L58" s="165">
        <f>ROUND(S58,2)</f>
        <v>14329.31</v>
      </c>
      <c r="M58" s="159"/>
      <c r="N58" s="159" t="s">
        <v>49</v>
      </c>
      <c r="O58" s="159" t="s">
        <v>89</v>
      </c>
      <c r="P58" s="159" t="s">
        <v>20</v>
      </c>
      <c r="Q58" s="159" t="s">
        <v>29</v>
      </c>
      <c r="R58" s="166">
        <v>158.44</v>
      </c>
      <c r="S58" s="167">
        <f>ROUND(K58,2)*R58</f>
        <v>14329.313599999999</v>
      </c>
    </row>
    <row r="59" spans="1:19" ht="45" customHeight="1" x14ac:dyDescent="0.25">
      <c r="A59" s="168" t="s">
        <v>23</v>
      </c>
      <c r="B59" s="168" t="s">
        <v>94</v>
      </c>
      <c r="C59" s="168" t="s">
        <v>25</v>
      </c>
      <c r="D59" s="168" t="s">
        <v>95</v>
      </c>
      <c r="E59" s="168" t="s">
        <v>96</v>
      </c>
      <c r="F59" s="169">
        <f>R59</f>
        <v>250.58</v>
      </c>
      <c r="G59" s="168" t="s">
        <v>93</v>
      </c>
      <c r="H59" s="170">
        <v>106.47</v>
      </c>
      <c r="I59" s="171">
        <v>106.47</v>
      </c>
      <c r="J59" s="172">
        <v>0.25</v>
      </c>
      <c r="K59" s="173">
        <f>ROUND(I59,2)+(ROUND(I59,2)*J59)</f>
        <v>133.08750000000001</v>
      </c>
      <c r="L59" s="174">
        <f>ROUND(S59,2)</f>
        <v>33349.69</v>
      </c>
      <c r="M59" s="168"/>
      <c r="N59" s="168" t="s">
        <v>49</v>
      </c>
      <c r="O59" s="168" t="s">
        <v>89</v>
      </c>
      <c r="P59" s="168" t="s">
        <v>20</v>
      </c>
      <c r="Q59" s="168" t="s">
        <v>29</v>
      </c>
      <c r="R59" s="175">
        <v>250.58</v>
      </c>
      <c r="S59" s="176">
        <f>ROUND(K59,2)*R59</f>
        <v>33349.692200000005</v>
      </c>
    </row>
    <row r="60" spans="1:19" ht="45" customHeight="1" x14ac:dyDescent="0.25">
      <c r="A60" s="177" t="s">
        <v>23</v>
      </c>
      <c r="B60" s="177" t="s">
        <v>97</v>
      </c>
      <c r="C60" s="177" t="s">
        <v>25</v>
      </c>
      <c r="D60" s="177" t="s">
        <v>98</v>
      </c>
      <c r="E60" s="177" t="s">
        <v>99</v>
      </c>
      <c r="F60" s="178">
        <f>R60</f>
        <v>107.09</v>
      </c>
      <c r="G60" s="177" t="s">
        <v>28</v>
      </c>
      <c r="H60" s="179">
        <v>3.82</v>
      </c>
      <c r="I60" s="180">
        <v>3.82</v>
      </c>
      <c r="J60" s="181">
        <v>0.25</v>
      </c>
      <c r="K60" s="182">
        <f>ROUND(I60,2)+(ROUND(I60,2)*J60)</f>
        <v>4.7749999999999995</v>
      </c>
      <c r="L60" s="183">
        <f>ROUND(S60,2)</f>
        <v>511.89</v>
      </c>
      <c r="M60" s="177"/>
      <c r="N60" s="177" t="s">
        <v>49</v>
      </c>
      <c r="O60" s="177" t="s">
        <v>89</v>
      </c>
      <c r="P60" s="177" t="s">
        <v>20</v>
      </c>
      <c r="Q60" s="177" t="s">
        <v>29</v>
      </c>
      <c r="R60" s="184">
        <v>107.09</v>
      </c>
      <c r="S60" s="185">
        <f>ROUND(K60,2)*R60</f>
        <v>511.89020000000005</v>
      </c>
    </row>
    <row r="61" spans="1:19" ht="45" customHeight="1" x14ac:dyDescent="0.25">
      <c r="A61" s="186" t="s">
        <v>23</v>
      </c>
      <c r="B61" s="186" t="s">
        <v>100</v>
      </c>
      <c r="C61" s="186" t="s">
        <v>25</v>
      </c>
      <c r="D61" s="186" t="s">
        <v>101</v>
      </c>
      <c r="E61" s="186" t="s">
        <v>102</v>
      </c>
      <c r="F61" s="187">
        <f>R61</f>
        <v>210.86</v>
      </c>
      <c r="G61" s="186" t="s">
        <v>93</v>
      </c>
      <c r="H61" s="188">
        <v>14.24</v>
      </c>
      <c r="I61" s="189">
        <v>14.24</v>
      </c>
      <c r="J61" s="190">
        <v>0.25</v>
      </c>
      <c r="K61" s="191">
        <f>ROUND(I61,2)+(ROUND(I61,2)*J61)</f>
        <v>17.8</v>
      </c>
      <c r="L61" s="192">
        <f>ROUND(S61,2)</f>
        <v>3753.31</v>
      </c>
      <c r="M61" s="186"/>
      <c r="N61" s="186" t="s">
        <v>49</v>
      </c>
      <c r="O61" s="186" t="s">
        <v>89</v>
      </c>
      <c r="P61" s="186" t="s">
        <v>20</v>
      </c>
      <c r="Q61" s="186" t="s">
        <v>29</v>
      </c>
      <c r="R61" s="193">
        <v>210.86</v>
      </c>
      <c r="S61" s="194">
        <f>ROUND(K61,2)*R61</f>
        <v>3753.3080000000004</v>
      </c>
    </row>
    <row r="62" spans="1:19" ht="45" customHeight="1" x14ac:dyDescent="0.25">
      <c r="A62" s="195" t="s">
        <v>19</v>
      </c>
      <c r="B62" s="195" t="s">
        <v>51</v>
      </c>
      <c r="C62" s="195" t="s">
        <v>21</v>
      </c>
      <c r="D62" s="195" t="s">
        <v>21</v>
      </c>
      <c r="E62" s="195" t="s">
        <v>103</v>
      </c>
      <c r="F62" s="195" t="s">
        <v>21</v>
      </c>
      <c r="G62" s="195" t="s">
        <v>21</v>
      </c>
      <c r="H62" s="195" t="s">
        <v>21</v>
      </c>
      <c r="I62" s="195" t="s">
        <v>21</v>
      </c>
      <c r="J62" s="195" t="s">
        <v>21</v>
      </c>
      <c r="K62" s="195" t="s">
        <v>21</v>
      </c>
      <c r="L62" s="196">
        <f>ROUND(L63,2)+ROUND(L64,2)+ROUND(L65,2)</f>
        <v>2354.04</v>
      </c>
      <c r="M62" s="195" t="s">
        <v>21</v>
      </c>
      <c r="N62" s="195" t="s">
        <v>21</v>
      </c>
      <c r="O62" s="195" t="s">
        <v>21</v>
      </c>
      <c r="P62" s="195" t="s">
        <v>21</v>
      </c>
      <c r="Q62" s="195" t="s">
        <v>21</v>
      </c>
      <c r="R62" s="195" t="s">
        <v>21</v>
      </c>
      <c r="S62" s="195" t="s">
        <v>21</v>
      </c>
    </row>
    <row r="63" spans="1:19" ht="45" customHeight="1" x14ac:dyDescent="0.25">
      <c r="A63" s="197" t="s">
        <v>23</v>
      </c>
      <c r="B63" s="197" t="s">
        <v>104</v>
      </c>
      <c r="C63" s="197" t="s">
        <v>25</v>
      </c>
      <c r="D63" s="197" t="s">
        <v>95</v>
      </c>
      <c r="E63" s="197" t="s">
        <v>96</v>
      </c>
      <c r="F63" s="198">
        <f>R63</f>
        <v>15.68</v>
      </c>
      <c r="G63" s="197" t="s">
        <v>93</v>
      </c>
      <c r="H63" s="199">
        <v>106.47</v>
      </c>
      <c r="I63" s="200">
        <v>106.47</v>
      </c>
      <c r="J63" s="201">
        <v>0.25</v>
      </c>
      <c r="K63" s="202">
        <f>ROUND(I63,2)+(ROUND(I63,2)*J63)</f>
        <v>133.08750000000001</v>
      </c>
      <c r="L63" s="203">
        <f>ROUND(S63,2)</f>
        <v>2086.85</v>
      </c>
      <c r="M63" s="197"/>
      <c r="N63" s="197" t="s">
        <v>49</v>
      </c>
      <c r="O63" s="197" t="s">
        <v>89</v>
      </c>
      <c r="P63" s="197" t="s">
        <v>20</v>
      </c>
      <c r="Q63" s="197" t="s">
        <v>29</v>
      </c>
      <c r="R63" s="204">
        <v>15.68</v>
      </c>
      <c r="S63" s="205">
        <f>ROUND(K63,2)*R63</f>
        <v>2086.8512000000001</v>
      </c>
    </row>
    <row r="64" spans="1:19" ht="45" customHeight="1" x14ac:dyDescent="0.25">
      <c r="A64" s="206" t="s">
        <v>23</v>
      </c>
      <c r="B64" s="206" t="s">
        <v>105</v>
      </c>
      <c r="C64" s="206" t="s">
        <v>25</v>
      </c>
      <c r="D64" s="206" t="s">
        <v>98</v>
      </c>
      <c r="E64" s="206" t="s">
        <v>99</v>
      </c>
      <c r="F64" s="207">
        <f>R64</f>
        <v>13.37</v>
      </c>
      <c r="G64" s="206" t="s">
        <v>28</v>
      </c>
      <c r="H64" s="208">
        <v>3.82</v>
      </c>
      <c r="I64" s="209">
        <v>3.82</v>
      </c>
      <c r="J64" s="210">
        <v>0.25</v>
      </c>
      <c r="K64" s="211">
        <f>ROUND(I64,2)+(ROUND(I64,2)*J64)</f>
        <v>4.7749999999999995</v>
      </c>
      <c r="L64" s="212">
        <f>ROUND(S64,2)</f>
        <v>63.91</v>
      </c>
      <c r="M64" s="206"/>
      <c r="N64" s="206" t="s">
        <v>49</v>
      </c>
      <c r="O64" s="206" t="s">
        <v>89</v>
      </c>
      <c r="P64" s="206" t="s">
        <v>20</v>
      </c>
      <c r="Q64" s="206" t="s">
        <v>29</v>
      </c>
      <c r="R64" s="213">
        <v>13.37</v>
      </c>
      <c r="S64" s="214">
        <f>ROUND(K64,2)*R64</f>
        <v>63.9086</v>
      </c>
    </row>
    <row r="65" spans="1:19" ht="45" customHeight="1" x14ac:dyDescent="0.25">
      <c r="A65" s="215" t="s">
        <v>23</v>
      </c>
      <c r="B65" s="215" t="s">
        <v>106</v>
      </c>
      <c r="C65" s="215" t="s">
        <v>25</v>
      </c>
      <c r="D65" s="215" t="s">
        <v>101</v>
      </c>
      <c r="E65" s="215" t="s">
        <v>102</v>
      </c>
      <c r="F65" s="216">
        <f>R65</f>
        <v>11.42</v>
      </c>
      <c r="G65" s="215" t="s">
        <v>93</v>
      </c>
      <c r="H65" s="217">
        <v>14.24</v>
      </c>
      <c r="I65" s="218">
        <v>14.24</v>
      </c>
      <c r="J65" s="219">
        <v>0.25</v>
      </c>
      <c r="K65" s="220">
        <f>ROUND(I65,2)+(ROUND(I65,2)*J65)</f>
        <v>17.8</v>
      </c>
      <c r="L65" s="221">
        <f>ROUND(S65,2)</f>
        <v>203.28</v>
      </c>
      <c r="M65" s="215"/>
      <c r="N65" s="215" t="s">
        <v>49</v>
      </c>
      <c r="O65" s="215" t="s">
        <v>89</v>
      </c>
      <c r="P65" s="215" t="s">
        <v>20</v>
      </c>
      <c r="Q65" s="215" t="s">
        <v>29</v>
      </c>
      <c r="R65" s="222">
        <v>11.42</v>
      </c>
      <c r="S65" s="223">
        <f>ROUND(K65,2)*R65</f>
        <v>203.27600000000001</v>
      </c>
    </row>
    <row r="66" spans="1:19" ht="45" customHeight="1" x14ac:dyDescent="0.25">
      <c r="A66" s="224" t="s">
        <v>19</v>
      </c>
      <c r="B66" s="224" t="s">
        <v>53</v>
      </c>
      <c r="C66" s="224" t="s">
        <v>21</v>
      </c>
      <c r="D66" s="224" t="s">
        <v>21</v>
      </c>
      <c r="E66" s="224" t="s">
        <v>107</v>
      </c>
      <c r="F66" s="224" t="s">
        <v>21</v>
      </c>
      <c r="G66" s="224" t="s">
        <v>21</v>
      </c>
      <c r="H66" s="224" t="s">
        <v>21</v>
      </c>
      <c r="I66" s="224" t="s">
        <v>21</v>
      </c>
      <c r="J66" s="224" t="s">
        <v>21</v>
      </c>
      <c r="K66" s="224" t="s">
        <v>21</v>
      </c>
      <c r="L66" s="225">
        <f>ROUND(L67,2)+ROUND(L68,2)+ROUND(L69,2)</f>
        <v>530.80999999999995</v>
      </c>
      <c r="M66" s="224" t="s">
        <v>21</v>
      </c>
      <c r="N66" s="224" t="s">
        <v>21</v>
      </c>
      <c r="O66" s="224" t="s">
        <v>21</v>
      </c>
      <c r="P66" s="224" t="s">
        <v>21</v>
      </c>
      <c r="Q66" s="224" t="s">
        <v>21</v>
      </c>
      <c r="R66" s="224" t="s">
        <v>21</v>
      </c>
      <c r="S66" s="224" t="s">
        <v>21</v>
      </c>
    </row>
    <row r="67" spans="1:19" ht="45" customHeight="1" x14ac:dyDescent="0.25">
      <c r="A67" s="226" t="s">
        <v>23</v>
      </c>
      <c r="B67" s="226" t="s">
        <v>108</v>
      </c>
      <c r="C67" s="226" t="s">
        <v>25</v>
      </c>
      <c r="D67" s="226" t="s">
        <v>95</v>
      </c>
      <c r="E67" s="226" t="s">
        <v>96</v>
      </c>
      <c r="F67" s="227">
        <f>R67</f>
        <v>3.65</v>
      </c>
      <c r="G67" s="226" t="s">
        <v>93</v>
      </c>
      <c r="H67" s="228">
        <v>106.47</v>
      </c>
      <c r="I67" s="229">
        <v>106.47</v>
      </c>
      <c r="J67" s="230">
        <v>0.25</v>
      </c>
      <c r="K67" s="231">
        <f>ROUND(I67,2)+(ROUND(I67,2)*J67)</f>
        <v>133.08750000000001</v>
      </c>
      <c r="L67" s="232">
        <f>ROUND(S67,2)</f>
        <v>485.78</v>
      </c>
      <c r="M67" s="226"/>
      <c r="N67" s="226" t="s">
        <v>49</v>
      </c>
      <c r="O67" s="226" t="s">
        <v>89</v>
      </c>
      <c r="P67" s="226" t="s">
        <v>20</v>
      </c>
      <c r="Q67" s="226" t="s">
        <v>29</v>
      </c>
      <c r="R67" s="233">
        <v>3.65</v>
      </c>
      <c r="S67" s="234">
        <f>ROUND(K67,2)*R67</f>
        <v>485.77850000000001</v>
      </c>
    </row>
    <row r="68" spans="1:19" ht="45" customHeight="1" x14ac:dyDescent="0.25">
      <c r="A68" s="235" t="s">
        <v>23</v>
      </c>
      <c r="B68" s="235" t="s">
        <v>109</v>
      </c>
      <c r="C68" s="235" t="s">
        <v>25</v>
      </c>
      <c r="D68" s="235" t="s">
        <v>98</v>
      </c>
      <c r="E68" s="235" t="s">
        <v>99</v>
      </c>
      <c r="F68" s="236">
        <f>R68</f>
        <v>4.84</v>
      </c>
      <c r="G68" s="235" t="s">
        <v>28</v>
      </c>
      <c r="H68" s="237">
        <v>3.82</v>
      </c>
      <c r="I68" s="238">
        <v>3.82</v>
      </c>
      <c r="J68" s="239">
        <v>0.25</v>
      </c>
      <c r="K68" s="240">
        <f>ROUND(I68,2)+(ROUND(I68,2)*J68)</f>
        <v>4.7749999999999995</v>
      </c>
      <c r="L68" s="241">
        <f>ROUND(S68,2)</f>
        <v>23.14</v>
      </c>
      <c r="M68" s="235"/>
      <c r="N68" s="235" t="s">
        <v>49</v>
      </c>
      <c r="O68" s="235" t="s">
        <v>89</v>
      </c>
      <c r="P68" s="235" t="s">
        <v>20</v>
      </c>
      <c r="Q68" s="235" t="s">
        <v>29</v>
      </c>
      <c r="R68" s="242">
        <v>4.84</v>
      </c>
      <c r="S68" s="243">
        <f>ROUND(K68,2)*R68</f>
        <v>23.135200000000001</v>
      </c>
    </row>
    <row r="69" spans="1:19" ht="45" customHeight="1" x14ac:dyDescent="0.25">
      <c r="A69" s="244" t="s">
        <v>23</v>
      </c>
      <c r="B69" s="244" t="s">
        <v>110</v>
      </c>
      <c r="C69" s="244" t="s">
        <v>25</v>
      </c>
      <c r="D69" s="244" t="s">
        <v>101</v>
      </c>
      <c r="E69" s="244" t="s">
        <v>102</v>
      </c>
      <c r="F69" s="245">
        <f>R69</f>
        <v>1.23</v>
      </c>
      <c r="G69" s="244" t="s">
        <v>93</v>
      </c>
      <c r="H69" s="246">
        <v>14.24</v>
      </c>
      <c r="I69" s="247">
        <v>14.24</v>
      </c>
      <c r="J69" s="248">
        <v>0.25</v>
      </c>
      <c r="K69" s="249">
        <f>ROUND(I69,2)+(ROUND(I69,2)*J69)</f>
        <v>17.8</v>
      </c>
      <c r="L69" s="250">
        <f>ROUND(S69,2)</f>
        <v>21.89</v>
      </c>
      <c r="M69" s="244"/>
      <c r="N69" s="244" t="s">
        <v>49</v>
      </c>
      <c r="O69" s="244" t="s">
        <v>89</v>
      </c>
      <c r="P69" s="244" t="s">
        <v>20</v>
      </c>
      <c r="Q69" s="244" t="s">
        <v>29</v>
      </c>
      <c r="R69" s="251">
        <v>1.23</v>
      </c>
      <c r="S69" s="252">
        <f>ROUND(K69,2)*R69</f>
        <v>21.894000000000002</v>
      </c>
    </row>
    <row r="70" spans="1:19" ht="45" customHeight="1" x14ac:dyDescent="0.25">
      <c r="A70" s="253" t="s">
        <v>19</v>
      </c>
      <c r="B70" s="253" t="s">
        <v>55</v>
      </c>
      <c r="C70" s="253" t="s">
        <v>21</v>
      </c>
      <c r="D70" s="253" t="s">
        <v>21</v>
      </c>
      <c r="E70" s="253" t="s">
        <v>111</v>
      </c>
      <c r="F70" s="253" t="s">
        <v>21</v>
      </c>
      <c r="G70" s="253" t="s">
        <v>21</v>
      </c>
      <c r="H70" s="253" t="s">
        <v>21</v>
      </c>
      <c r="I70" s="253" t="s">
        <v>21</v>
      </c>
      <c r="J70" s="253" t="s">
        <v>21</v>
      </c>
      <c r="K70" s="253" t="s">
        <v>21</v>
      </c>
      <c r="L70" s="254">
        <f>ROUND(L71,2)+ROUND(L72,2)+ROUND(L73,2)+ROUND(L74,2)+ROUND(L75,2)+ROUND(L76,2)+ROUND(L77,2)+ROUND(L78,2)</f>
        <v>50276.9</v>
      </c>
      <c r="M70" s="253" t="s">
        <v>21</v>
      </c>
      <c r="N70" s="253" t="s">
        <v>21</v>
      </c>
      <c r="O70" s="253" t="s">
        <v>21</v>
      </c>
      <c r="P70" s="253" t="s">
        <v>21</v>
      </c>
      <c r="Q70" s="253" t="s">
        <v>21</v>
      </c>
      <c r="R70" s="253" t="s">
        <v>21</v>
      </c>
      <c r="S70" s="253" t="s">
        <v>21</v>
      </c>
    </row>
    <row r="71" spans="1:19" ht="45" customHeight="1" x14ac:dyDescent="0.25">
      <c r="A71" s="255" t="s">
        <v>23</v>
      </c>
      <c r="B71" s="255" t="s">
        <v>112</v>
      </c>
      <c r="C71" s="255" t="s">
        <v>25</v>
      </c>
      <c r="D71" s="255" t="s">
        <v>113</v>
      </c>
      <c r="E71" s="255" t="s">
        <v>114</v>
      </c>
      <c r="F71" s="256">
        <f t="shared" ref="F71:F78" si="2">R71</f>
        <v>46.65</v>
      </c>
      <c r="G71" s="255" t="s">
        <v>28</v>
      </c>
      <c r="H71" s="257">
        <v>42.62</v>
      </c>
      <c r="I71" s="258">
        <v>42.62</v>
      </c>
      <c r="J71" s="259">
        <v>0.25</v>
      </c>
      <c r="K71" s="260">
        <f t="shared" ref="K71:K78" si="3">ROUND(I71,2)+(ROUND(I71,2)*J71)</f>
        <v>53.274999999999999</v>
      </c>
      <c r="L71" s="261">
        <f t="shared" ref="L71:L78" si="4">ROUND(S71,2)</f>
        <v>2485.5100000000002</v>
      </c>
      <c r="M71" s="255"/>
      <c r="N71" s="255" t="s">
        <v>51</v>
      </c>
      <c r="O71" s="255" t="s">
        <v>115</v>
      </c>
      <c r="P71" s="255" t="s">
        <v>49</v>
      </c>
      <c r="Q71" s="255" t="s">
        <v>50</v>
      </c>
      <c r="R71" s="262">
        <v>46.65</v>
      </c>
      <c r="S71" s="263">
        <f t="shared" ref="S71:S78" si="5">ROUND(K71,2)*R71</f>
        <v>2485.5120000000002</v>
      </c>
    </row>
    <row r="72" spans="1:19" ht="45" customHeight="1" x14ac:dyDescent="0.25">
      <c r="A72" s="264" t="s">
        <v>23</v>
      </c>
      <c r="B72" s="264" t="s">
        <v>116</v>
      </c>
      <c r="C72" s="264" t="s">
        <v>25</v>
      </c>
      <c r="D72" s="264" t="s">
        <v>117</v>
      </c>
      <c r="E72" s="264" t="s">
        <v>118</v>
      </c>
      <c r="F72" s="265">
        <f t="shared" si="2"/>
        <v>131.71</v>
      </c>
      <c r="G72" s="264" t="s">
        <v>28</v>
      </c>
      <c r="H72" s="266">
        <v>77.81</v>
      </c>
      <c r="I72" s="267">
        <v>77.81</v>
      </c>
      <c r="J72" s="268">
        <v>0.25</v>
      </c>
      <c r="K72" s="269">
        <f t="shared" si="3"/>
        <v>97.262500000000003</v>
      </c>
      <c r="L72" s="270">
        <f t="shared" si="4"/>
        <v>12810.11</v>
      </c>
      <c r="M72" s="264"/>
      <c r="N72" s="264" t="s">
        <v>51</v>
      </c>
      <c r="O72" s="264" t="s">
        <v>115</v>
      </c>
      <c r="P72" s="264" t="s">
        <v>49</v>
      </c>
      <c r="Q72" s="264" t="s">
        <v>50</v>
      </c>
      <c r="R72" s="271">
        <v>131.71</v>
      </c>
      <c r="S72" s="272">
        <f t="shared" si="5"/>
        <v>12810.114600000001</v>
      </c>
    </row>
    <row r="73" spans="1:19" ht="45" customHeight="1" x14ac:dyDescent="0.25">
      <c r="A73" s="273" t="s">
        <v>23</v>
      </c>
      <c r="B73" s="273" t="s">
        <v>119</v>
      </c>
      <c r="C73" s="273" t="s">
        <v>25</v>
      </c>
      <c r="D73" s="273" t="s">
        <v>120</v>
      </c>
      <c r="E73" s="273" t="s">
        <v>121</v>
      </c>
      <c r="F73" s="274">
        <f t="shared" si="2"/>
        <v>317.2</v>
      </c>
      <c r="G73" s="273" t="s">
        <v>122</v>
      </c>
      <c r="H73" s="275">
        <v>15.91</v>
      </c>
      <c r="I73" s="276">
        <v>15.91</v>
      </c>
      <c r="J73" s="277">
        <v>0.25</v>
      </c>
      <c r="K73" s="278">
        <f t="shared" si="3"/>
        <v>19.887499999999999</v>
      </c>
      <c r="L73" s="279">
        <f t="shared" si="4"/>
        <v>6309.11</v>
      </c>
      <c r="M73" s="273"/>
      <c r="N73" s="273" t="s">
        <v>51</v>
      </c>
      <c r="O73" s="273" t="s">
        <v>115</v>
      </c>
      <c r="P73" s="273" t="s">
        <v>49</v>
      </c>
      <c r="Q73" s="273" t="s">
        <v>50</v>
      </c>
      <c r="R73" s="280">
        <v>317.2</v>
      </c>
      <c r="S73" s="281">
        <f t="shared" si="5"/>
        <v>6309.1080000000002</v>
      </c>
    </row>
    <row r="74" spans="1:19" ht="45" customHeight="1" x14ac:dyDescent="0.25">
      <c r="A74" s="282" t="s">
        <v>23</v>
      </c>
      <c r="B74" s="282" t="s">
        <v>123</v>
      </c>
      <c r="C74" s="282" t="s">
        <v>25</v>
      </c>
      <c r="D74" s="282" t="s">
        <v>124</v>
      </c>
      <c r="E74" s="282" t="s">
        <v>125</v>
      </c>
      <c r="F74" s="283">
        <f t="shared" si="2"/>
        <v>41.25</v>
      </c>
      <c r="G74" s="282" t="s">
        <v>122</v>
      </c>
      <c r="H74" s="284">
        <v>14.64</v>
      </c>
      <c r="I74" s="285">
        <v>14.64</v>
      </c>
      <c r="J74" s="286">
        <v>0.25</v>
      </c>
      <c r="K74" s="287">
        <f t="shared" si="3"/>
        <v>18.3</v>
      </c>
      <c r="L74" s="288">
        <f t="shared" si="4"/>
        <v>754.88</v>
      </c>
      <c r="M74" s="282"/>
      <c r="N74" s="282" t="s">
        <v>51</v>
      </c>
      <c r="O74" s="282" t="s">
        <v>115</v>
      </c>
      <c r="P74" s="282" t="s">
        <v>49</v>
      </c>
      <c r="Q74" s="282" t="s">
        <v>50</v>
      </c>
      <c r="R74" s="289">
        <v>41.25</v>
      </c>
      <c r="S74" s="290">
        <f t="shared" si="5"/>
        <v>754.875</v>
      </c>
    </row>
    <row r="75" spans="1:19" ht="45" customHeight="1" x14ac:dyDescent="0.25">
      <c r="A75" s="291" t="s">
        <v>23</v>
      </c>
      <c r="B75" s="291" t="s">
        <v>126</v>
      </c>
      <c r="C75" s="291" t="s">
        <v>25</v>
      </c>
      <c r="D75" s="291" t="s">
        <v>127</v>
      </c>
      <c r="E75" s="291" t="s">
        <v>128</v>
      </c>
      <c r="F75" s="292">
        <f t="shared" si="2"/>
        <v>366.94</v>
      </c>
      <c r="G75" s="291" t="s">
        <v>122</v>
      </c>
      <c r="H75" s="293">
        <v>12.99</v>
      </c>
      <c r="I75" s="294">
        <v>12.99</v>
      </c>
      <c r="J75" s="295">
        <v>0.25</v>
      </c>
      <c r="K75" s="296">
        <f t="shared" si="3"/>
        <v>16.237500000000001</v>
      </c>
      <c r="L75" s="297">
        <f t="shared" si="4"/>
        <v>5959.11</v>
      </c>
      <c r="M75" s="291"/>
      <c r="N75" s="291" t="s">
        <v>51</v>
      </c>
      <c r="O75" s="291" t="s">
        <v>115</v>
      </c>
      <c r="P75" s="291" t="s">
        <v>49</v>
      </c>
      <c r="Q75" s="291" t="s">
        <v>50</v>
      </c>
      <c r="R75" s="298">
        <v>366.94</v>
      </c>
      <c r="S75" s="299">
        <f t="shared" si="5"/>
        <v>5959.105599999999</v>
      </c>
    </row>
    <row r="76" spans="1:19" ht="45" customHeight="1" x14ac:dyDescent="0.25">
      <c r="A76" s="300" t="s">
        <v>23</v>
      </c>
      <c r="B76" s="300" t="s">
        <v>129</v>
      </c>
      <c r="C76" s="300" t="s">
        <v>25</v>
      </c>
      <c r="D76" s="300" t="s">
        <v>130</v>
      </c>
      <c r="E76" s="300" t="s">
        <v>131</v>
      </c>
      <c r="F76" s="301">
        <f t="shared" si="2"/>
        <v>225</v>
      </c>
      <c r="G76" s="300" t="s">
        <v>122</v>
      </c>
      <c r="H76" s="302">
        <v>10.99</v>
      </c>
      <c r="I76" s="303">
        <v>10.99</v>
      </c>
      <c r="J76" s="304">
        <v>0.25</v>
      </c>
      <c r="K76" s="305">
        <f t="shared" si="3"/>
        <v>13.737500000000001</v>
      </c>
      <c r="L76" s="306">
        <f t="shared" si="4"/>
        <v>3091.5</v>
      </c>
      <c r="M76" s="300"/>
      <c r="N76" s="300" t="s">
        <v>51</v>
      </c>
      <c r="O76" s="300" t="s">
        <v>115</v>
      </c>
      <c r="P76" s="300" t="s">
        <v>49</v>
      </c>
      <c r="Q76" s="300" t="s">
        <v>50</v>
      </c>
      <c r="R76" s="307">
        <v>225</v>
      </c>
      <c r="S76" s="308">
        <f t="shared" si="5"/>
        <v>3091.5</v>
      </c>
    </row>
    <row r="77" spans="1:19" ht="45" customHeight="1" x14ac:dyDescent="0.25">
      <c r="A77" s="309" t="s">
        <v>23</v>
      </c>
      <c r="B77" s="309" t="s">
        <v>132</v>
      </c>
      <c r="C77" s="309" t="s">
        <v>25</v>
      </c>
      <c r="D77" s="309" t="s">
        <v>133</v>
      </c>
      <c r="E77" s="309" t="s">
        <v>134</v>
      </c>
      <c r="F77" s="310">
        <f t="shared" si="2"/>
        <v>134.38</v>
      </c>
      <c r="G77" s="309" t="s">
        <v>122</v>
      </c>
      <c r="H77" s="311">
        <v>17.329999999999998</v>
      </c>
      <c r="I77" s="312">
        <v>17.329999999999998</v>
      </c>
      <c r="J77" s="313">
        <v>0.25</v>
      </c>
      <c r="K77" s="314">
        <f t="shared" si="3"/>
        <v>21.662499999999998</v>
      </c>
      <c r="L77" s="315">
        <f t="shared" si="4"/>
        <v>2910.67</v>
      </c>
      <c r="M77" s="309"/>
      <c r="N77" s="309" t="s">
        <v>51</v>
      </c>
      <c r="O77" s="309" t="s">
        <v>115</v>
      </c>
      <c r="P77" s="309" t="s">
        <v>49</v>
      </c>
      <c r="Q77" s="309" t="s">
        <v>50</v>
      </c>
      <c r="R77" s="316">
        <v>134.38</v>
      </c>
      <c r="S77" s="317">
        <f t="shared" si="5"/>
        <v>2910.6707999999999</v>
      </c>
    </row>
    <row r="78" spans="1:19" ht="45" customHeight="1" x14ac:dyDescent="0.25">
      <c r="A78" s="318" t="s">
        <v>23</v>
      </c>
      <c r="B78" s="318" t="s">
        <v>135</v>
      </c>
      <c r="C78" s="318" t="s">
        <v>25</v>
      </c>
      <c r="D78" s="318" t="s">
        <v>136</v>
      </c>
      <c r="E78" s="318" t="s">
        <v>137</v>
      </c>
      <c r="F78" s="319">
        <f t="shared" si="2"/>
        <v>15.55</v>
      </c>
      <c r="G78" s="318" t="s">
        <v>93</v>
      </c>
      <c r="H78" s="320">
        <v>820.89</v>
      </c>
      <c r="I78" s="321">
        <v>820.89</v>
      </c>
      <c r="J78" s="322">
        <v>0.25</v>
      </c>
      <c r="K78" s="323">
        <f t="shared" si="3"/>
        <v>1026.1125</v>
      </c>
      <c r="L78" s="324">
        <f t="shared" si="4"/>
        <v>15956.01</v>
      </c>
      <c r="M78" s="318"/>
      <c r="N78" s="318" t="s">
        <v>51</v>
      </c>
      <c r="O78" s="318" t="s">
        <v>115</v>
      </c>
      <c r="P78" s="318" t="s">
        <v>49</v>
      </c>
      <c r="Q78" s="318" t="s">
        <v>50</v>
      </c>
      <c r="R78" s="325">
        <v>15.55</v>
      </c>
      <c r="S78" s="326">
        <f t="shared" si="5"/>
        <v>15956.010499999999</v>
      </c>
    </row>
    <row r="79" spans="1:19" ht="45" customHeight="1" x14ac:dyDescent="0.25">
      <c r="A79" s="327" t="s">
        <v>19</v>
      </c>
      <c r="B79" s="327" t="s">
        <v>57</v>
      </c>
      <c r="C79" s="327" t="s">
        <v>21</v>
      </c>
      <c r="D79" s="327" t="s">
        <v>21</v>
      </c>
      <c r="E79" s="327" t="s">
        <v>138</v>
      </c>
      <c r="F79" s="327" t="s">
        <v>21</v>
      </c>
      <c r="G79" s="327" t="s">
        <v>21</v>
      </c>
      <c r="H79" s="327" t="s">
        <v>21</v>
      </c>
      <c r="I79" s="327" t="s">
        <v>21</v>
      </c>
      <c r="J79" s="327" t="s">
        <v>21</v>
      </c>
      <c r="K79" s="327" t="s">
        <v>21</v>
      </c>
      <c r="L79" s="328">
        <f>ROUND(L80,2)+ROUND(L81,2)+ROUND(L82,2)+ROUND(L83,2)+ROUND(L84,2)+ROUND(L85,2)+ROUND(L86,2)+ROUND(L87,2)</f>
        <v>88654.580000000016</v>
      </c>
      <c r="M79" s="327" t="s">
        <v>21</v>
      </c>
      <c r="N79" s="327" t="s">
        <v>21</v>
      </c>
      <c r="O79" s="327" t="s">
        <v>21</v>
      </c>
      <c r="P79" s="327" t="s">
        <v>21</v>
      </c>
      <c r="Q79" s="327" t="s">
        <v>21</v>
      </c>
      <c r="R79" s="327" t="s">
        <v>21</v>
      </c>
      <c r="S79" s="327" t="s">
        <v>21</v>
      </c>
    </row>
    <row r="80" spans="1:19" ht="45" customHeight="1" x14ac:dyDescent="0.25">
      <c r="A80" s="329" t="s">
        <v>23</v>
      </c>
      <c r="B80" s="329" t="s">
        <v>139</v>
      </c>
      <c r="C80" s="329" t="s">
        <v>25</v>
      </c>
      <c r="D80" s="329" t="s">
        <v>113</v>
      </c>
      <c r="E80" s="329" t="s">
        <v>114</v>
      </c>
      <c r="F80" s="330">
        <f t="shared" ref="F80:F87" si="6">R80</f>
        <v>60.44</v>
      </c>
      <c r="G80" s="329" t="s">
        <v>28</v>
      </c>
      <c r="H80" s="331">
        <v>42.62</v>
      </c>
      <c r="I80" s="332">
        <v>42.62</v>
      </c>
      <c r="J80" s="333">
        <v>0.25</v>
      </c>
      <c r="K80" s="334">
        <f t="shared" ref="K80:K87" si="7">ROUND(I80,2)+(ROUND(I80,2)*J80)</f>
        <v>53.274999999999999</v>
      </c>
      <c r="L80" s="335">
        <f t="shared" ref="L80:L87" si="8">ROUND(S80,2)</f>
        <v>3220.24</v>
      </c>
      <c r="M80" s="329"/>
      <c r="N80" s="329" t="s">
        <v>51</v>
      </c>
      <c r="O80" s="329" t="s">
        <v>115</v>
      </c>
      <c r="P80" s="329" t="s">
        <v>49</v>
      </c>
      <c r="Q80" s="329" t="s">
        <v>50</v>
      </c>
      <c r="R80" s="336">
        <v>60.44</v>
      </c>
      <c r="S80" s="337">
        <f t="shared" ref="S80:S87" si="9">ROUND(K80,2)*R80</f>
        <v>3220.2431999999999</v>
      </c>
    </row>
    <row r="81" spans="1:19" ht="45" customHeight="1" x14ac:dyDescent="0.25">
      <c r="A81" s="338" t="s">
        <v>23</v>
      </c>
      <c r="B81" s="338" t="s">
        <v>140</v>
      </c>
      <c r="C81" s="338" t="s">
        <v>25</v>
      </c>
      <c r="D81" s="338" t="s">
        <v>141</v>
      </c>
      <c r="E81" s="338" t="s">
        <v>142</v>
      </c>
      <c r="F81" s="339">
        <f t="shared" si="6"/>
        <v>3.89</v>
      </c>
      <c r="G81" s="338" t="s">
        <v>93</v>
      </c>
      <c r="H81" s="340">
        <v>852.56</v>
      </c>
      <c r="I81" s="341">
        <v>852.56</v>
      </c>
      <c r="J81" s="342">
        <v>0.25</v>
      </c>
      <c r="K81" s="343">
        <f t="shared" si="7"/>
        <v>1065.6999999999998</v>
      </c>
      <c r="L81" s="344">
        <f t="shared" si="8"/>
        <v>4145.57</v>
      </c>
      <c r="M81" s="338"/>
      <c r="N81" s="338" t="s">
        <v>51</v>
      </c>
      <c r="O81" s="338" t="s">
        <v>115</v>
      </c>
      <c r="P81" s="338" t="s">
        <v>49</v>
      </c>
      <c r="Q81" s="338" t="s">
        <v>50</v>
      </c>
      <c r="R81" s="345">
        <v>3.89</v>
      </c>
      <c r="S81" s="346">
        <f t="shared" si="9"/>
        <v>4145.5730000000003</v>
      </c>
    </row>
    <row r="82" spans="1:19" ht="45" customHeight="1" x14ac:dyDescent="0.25">
      <c r="A82" s="347" t="s">
        <v>23</v>
      </c>
      <c r="B82" s="347" t="s">
        <v>143</v>
      </c>
      <c r="C82" s="347" t="s">
        <v>25</v>
      </c>
      <c r="D82" s="347" t="s">
        <v>117</v>
      </c>
      <c r="E82" s="347" t="s">
        <v>118</v>
      </c>
      <c r="F82" s="348">
        <f t="shared" si="6"/>
        <v>349.55</v>
      </c>
      <c r="G82" s="347" t="s">
        <v>28</v>
      </c>
      <c r="H82" s="349">
        <v>77.81</v>
      </c>
      <c r="I82" s="350">
        <v>77.81</v>
      </c>
      <c r="J82" s="351">
        <v>0.25</v>
      </c>
      <c r="K82" s="352">
        <f t="shared" si="7"/>
        <v>97.262500000000003</v>
      </c>
      <c r="L82" s="353">
        <f t="shared" si="8"/>
        <v>33997.230000000003</v>
      </c>
      <c r="M82" s="347"/>
      <c r="N82" s="347" t="s">
        <v>51</v>
      </c>
      <c r="O82" s="347" t="s">
        <v>115</v>
      </c>
      <c r="P82" s="347" t="s">
        <v>49</v>
      </c>
      <c r="Q82" s="347" t="s">
        <v>50</v>
      </c>
      <c r="R82" s="354">
        <v>349.55</v>
      </c>
      <c r="S82" s="355">
        <f t="shared" si="9"/>
        <v>33997.233</v>
      </c>
    </row>
    <row r="83" spans="1:19" ht="45" customHeight="1" x14ac:dyDescent="0.25">
      <c r="A83" s="356" t="s">
        <v>23</v>
      </c>
      <c r="B83" s="356" t="s">
        <v>144</v>
      </c>
      <c r="C83" s="356" t="s">
        <v>25</v>
      </c>
      <c r="D83" s="356" t="s">
        <v>124</v>
      </c>
      <c r="E83" s="356" t="s">
        <v>125</v>
      </c>
      <c r="F83" s="357">
        <f t="shared" si="6"/>
        <v>660.1</v>
      </c>
      <c r="G83" s="356" t="s">
        <v>122</v>
      </c>
      <c r="H83" s="358">
        <v>14.64</v>
      </c>
      <c r="I83" s="359">
        <v>14.64</v>
      </c>
      <c r="J83" s="360">
        <v>0.25</v>
      </c>
      <c r="K83" s="361">
        <f t="shared" si="7"/>
        <v>18.3</v>
      </c>
      <c r="L83" s="362">
        <f t="shared" si="8"/>
        <v>12079.83</v>
      </c>
      <c r="M83" s="356"/>
      <c r="N83" s="356" t="s">
        <v>51</v>
      </c>
      <c r="O83" s="356" t="s">
        <v>115</v>
      </c>
      <c r="P83" s="356" t="s">
        <v>49</v>
      </c>
      <c r="Q83" s="356" t="s">
        <v>50</v>
      </c>
      <c r="R83" s="363">
        <v>660.1</v>
      </c>
      <c r="S83" s="364">
        <f t="shared" si="9"/>
        <v>12079.830000000002</v>
      </c>
    </row>
    <row r="84" spans="1:19" ht="45" customHeight="1" x14ac:dyDescent="0.25">
      <c r="A84" s="365" t="s">
        <v>23</v>
      </c>
      <c r="B84" s="365" t="s">
        <v>145</v>
      </c>
      <c r="C84" s="365" t="s">
        <v>25</v>
      </c>
      <c r="D84" s="365" t="s">
        <v>127</v>
      </c>
      <c r="E84" s="365" t="s">
        <v>128</v>
      </c>
      <c r="F84" s="366">
        <f t="shared" si="6"/>
        <v>113.6</v>
      </c>
      <c r="G84" s="365" t="s">
        <v>122</v>
      </c>
      <c r="H84" s="367">
        <v>12.99</v>
      </c>
      <c r="I84" s="368">
        <v>12.99</v>
      </c>
      <c r="J84" s="369">
        <v>0.25</v>
      </c>
      <c r="K84" s="370">
        <f t="shared" si="7"/>
        <v>16.237500000000001</v>
      </c>
      <c r="L84" s="371">
        <f t="shared" si="8"/>
        <v>1844.86</v>
      </c>
      <c r="M84" s="365"/>
      <c r="N84" s="365" t="s">
        <v>51</v>
      </c>
      <c r="O84" s="365" t="s">
        <v>115</v>
      </c>
      <c r="P84" s="365" t="s">
        <v>49</v>
      </c>
      <c r="Q84" s="365" t="s">
        <v>50</v>
      </c>
      <c r="R84" s="372">
        <v>113.6</v>
      </c>
      <c r="S84" s="373">
        <f t="shared" si="9"/>
        <v>1844.8639999999998</v>
      </c>
    </row>
    <row r="85" spans="1:19" ht="45" customHeight="1" x14ac:dyDescent="0.25">
      <c r="A85" s="374" t="s">
        <v>23</v>
      </c>
      <c r="B85" s="374" t="s">
        <v>146</v>
      </c>
      <c r="C85" s="374" t="s">
        <v>25</v>
      </c>
      <c r="D85" s="374" t="s">
        <v>130</v>
      </c>
      <c r="E85" s="374" t="s">
        <v>131</v>
      </c>
      <c r="F85" s="375">
        <f t="shared" si="6"/>
        <v>26.41</v>
      </c>
      <c r="G85" s="374" t="s">
        <v>122</v>
      </c>
      <c r="H85" s="376">
        <v>10.99</v>
      </c>
      <c r="I85" s="377">
        <v>10.99</v>
      </c>
      <c r="J85" s="378">
        <v>0.25</v>
      </c>
      <c r="K85" s="379">
        <f t="shared" si="7"/>
        <v>13.737500000000001</v>
      </c>
      <c r="L85" s="380">
        <f t="shared" si="8"/>
        <v>362.87</v>
      </c>
      <c r="M85" s="374"/>
      <c r="N85" s="374" t="s">
        <v>51</v>
      </c>
      <c r="O85" s="374" t="s">
        <v>115</v>
      </c>
      <c r="P85" s="374" t="s">
        <v>49</v>
      </c>
      <c r="Q85" s="374" t="s">
        <v>50</v>
      </c>
      <c r="R85" s="381">
        <v>26.41</v>
      </c>
      <c r="S85" s="382">
        <f t="shared" si="9"/>
        <v>362.8734</v>
      </c>
    </row>
    <row r="86" spans="1:19" ht="45" customHeight="1" x14ac:dyDescent="0.25">
      <c r="A86" s="383" t="s">
        <v>23</v>
      </c>
      <c r="B86" s="383" t="s">
        <v>147</v>
      </c>
      <c r="C86" s="383" t="s">
        <v>25</v>
      </c>
      <c r="D86" s="383" t="s">
        <v>148</v>
      </c>
      <c r="E86" s="383" t="s">
        <v>149</v>
      </c>
      <c r="F86" s="384">
        <f t="shared" si="6"/>
        <v>356.91</v>
      </c>
      <c r="G86" s="383" t="s">
        <v>122</v>
      </c>
      <c r="H86" s="385">
        <v>20.78</v>
      </c>
      <c r="I86" s="386">
        <v>20.78</v>
      </c>
      <c r="J86" s="387">
        <v>0.25</v>
      </c>
      <c r="K86" s="388">
        <f t="shared" si="7"/>
        <v>25.975000000000001</v>
      </c>
      <c r="L86" s="389">
        <f t="shared" si="8"/>
        <v>9272.52</v>
      </c>
      <c r="M86" s="383"/>
      <c r="N86" s="383" t="s">
        <v>51</v>
      </c>
      <c r="O86" s="383" t="s">
        <v>115</v>
      </c>
      <c r="P86" s="383" t="s">
        <v>49</v>
      </c>
      <c r="Q86" s="383" t="s">
        <v>50</v>
      </c>
      <c r="R86" s="390">
        <v>356.91</v>
      </c>
      <c r="S86" s="391">
        <f t="shared" si="9"/>
        <v>9272.5218000000004</v>
      </c>
    </row>
    <row r="87" spans="1:19" ht="45" customHeight="1" x14ac:dyDescent="0.25">
      <c r="A87" s="392" t="s">
        <v>23</v>
      </c>
      <c r="B87" s="392" t="s">
        <v>150</v>
      </c>
      <c r="C87" s="392" t="s">
        <v>25</v>
      </c>
      <c r="D87" s="392" t="s">
        <v>151</v>
      </c>
      <c r="E87" s="392" t="s">
        <v>152</v>
      </c>
      <c r="F87" s="393">
        <f t="shared" si="6"/>
        <v>24.18</v>
      </c>
      <c r="G87" s="392" t="s">
        <v>93</v>
      </c>
      <c r="H87" s="394">
        <v>785.16</v>
      </c>
      <c r="I87" s="395">
        <v>785.16</v>
      </c>
      <c r="J87" s="396">
        <v>0.25</v>
      </c>
      <c r="K87" s="397">
        <f t="shared" si="7"/>
        <v>981.44999999999993</v>
      </c>
      <c r="L87" s="398">
        <f t="shared" si="8"/>
        <v>23731.46</v>
      </c>
      <c r="M87" s="392"/>
      <c r="N87" s="392" t="s">
        <v>51</v>
      </c>
      <c r="O87" s="392" t="s">
        <v>115</v>
      </c>
      <c r="P87" s="392" t="s">
        <v>49</v>
      </c>
      <c r="Q87" s="392" t="s">
        <v>50</v>
      </c>
      <c r="R87" s="399">
        <v>24.18</v>
      </c>
      <c r="S87" s="400">
        <f t="shared" si="9"/>
        <v>23731.460999999999</v>
      </c>
    </row>
    <row r="88" spans="1:19" ht="45" customHeight="1" x14ac:dyDescent="0.25">
      <c r="A88" s="401" t="s">
        <v>19</v>
      </c>
      <c r="B88" s="401" t="s">
        <v>59</v>
      </c>
      <c r="C88" s="401" t="s">
        <v>21</v>
      </c>
      <c r="D88" s="401" t="s">
        <v>21</v>
      </c>
      <c r="E88" s="401" t="s">
        <v>153</v>
      </c>
      <c r="F88" s="401" t="s">
        <v>21</v>
      </c>
      <c r="G88" s="401" t="s">
        <v>21</v>
      </c>
      <c r="H88" s="401" t="s">
        <v>21</v>
      </c>
      <c r="I88" s="401" t="s">
        <v>21</v>
      </c>
      <c r="J88" s="401" t="s">
        <v>21</v>
      </c>
      <c r="K88" s="401" t="s">
        <v>21</v>
      </c>
      <c r="L88" s="402">
        <f>ROUND(L89,2)+ROUND(L90,2)+ROUND(L91,2)+ROUND(L92,2)+ROUND(L93,2)+ROUND(L94,2)+ROUND(L95,2)+ROUND(L96,2)+ROUND(L97,2)</f>
        <v>10162.33</v>
      </c>
      <c r="M88" s="401" t="s">
        <v>21</v>
      </c>
      <c r="N88" s="401" t="s">
        <v>21</v>
      </c>
      <c r="O88" s="401" t="s">
        <v>21</v>
      </c>
      <c r="P88" s="401" t="s">
        <v>21</v>
      </c>
      <c r="Q88" s="401" t="s">
        <v>21</v>
      </c>
      <c r="R88" s="401" t="s">
        <v>21</v>
      </c>
      <c r="S88" s="401" t="s">
        <v>21</v>
      </c>
    </row>
    <row r="89" spans="1:19" ht="45" customHeight="1" x14ac:dyDescent="0.25">
      <c r="A89" s="403" t="s">
        <v>23</v>
      </c>
      <c r="B89" s="403" t="s">
        <v>154</v>
      </c>
      <c r="C89" s="403" t="s">
        <v>25</v>
      </c>
      <c r="D89" s="403" t="s">
        <v>155</v>
      </c>
      <c r="E89" s="403" t="s">
        <v>156</v>
      </c>
      <c r="F89" s="404">
        <f t="shared" ref="F89:F97" si="10">R89</f>
        <v>35</v>
      </c>
      <c r="G89" s="403" t="s">
        <v>44</v>
      </c>
      <c r="H89" s="405">
        <v>65.989999999999995</v>
      </c>
      <c r="I89" s="406">
        <v>65.989999999999995</v>
      </c>
      <c r="J89" s="407">
        <v>0.25</v>
      </c>
      <c r="K89" s="408">
        <f t="shared" ref="K89:K97" si="11">ROUND(I89,2)+(ROUND(I89,2)*J89)</f>
        <v>82.487499999999997</v>
      </c>
      <c r="L89" s="409">
        <f t="shared" ref="L89:L97" si="12">ROUND(S89,2)</f>
        <v>2887.15</v>
      </c>
      <c r="M89" s="403"/>
      <c r="N89" s="403" t="s">
        <v>51</v>
      </c>
      <c r="O89" s="403" t="s">
        <v>115</v>
      </c>
      <c r="P89" s="403" t="s">
        <v>49</v>
      </c>
      <c r="Q89" s="403" t="s">
        <v>50</v>
      </c>
      <c r="R89" s="410">
        <v>35</v>
      </c>
      <c r="S89" s="411">
        <f t="shared" ref="S89:S97" si="13">ROUND(K89,2)*R89</f>
        <v>2887.1499999999996</v>
      </c>
    </row>
    <row r="90" spans="1:19" ht="45" customHeight="1" x14ac:dyDescent="0.25">
      <c r="A90" s="412" t="s">
        <v>23</v>
      </c>
      <c r="B90" s="412" t="s">
        <v>157</v>
      </c>
      <c r="C90" s="412" t="s">
        <v>25</v>
      </c>
      <c r="D90" s="412" t="s">
        <v>158</v>
      </c>
      <c r="E90" s="412" t="s">
        <v>159</v>
      </c>
      <c r="F90" s="413">
        <f t="shared" si="10"/>
        <v>5</v>
      </c>
      <c r="G90" s="412" t="s">
        <v>36</v>
      </c>
      <c r="H90" s="414">
        <v>21.64</v>
      </c>
      <c r="I90" s="415">
        <v>21.64</v>
      </c>
      <c r="J90" s="416">
        <v>0.25</v>
      </c>
      <c r="K90" s="417">
        <f t="shared" si="11"/>
        <v>27.05</v>
      </c>
      <c r="L90" s="418">
        <f t="shared" si="12"/>
        <v>135.25</v>
      </c>
      <c r="M90" s="412"/>
      <c r="N90" s="412" t="s">
        <v>51</v>
      </c>
      <c r="O90" s="412" t="s">
        <v>115</v>
      </c>
      <c r="P90" s="412" t="s">
        <v>49</v>
      </c>
      <c r="Q90" s="412" t="s">
        <v>50</v>
      </c>
      <c r="R90" s="419">
        <v>5</v>
      </c>
      <c r="S90" s="420">
        <f t="shared" si="13"/>
        <v>135.25</v>
      </c>
    </row>
    <row r="91" spans="1:19" ht="45" customHeight="1" x14ac:dyDescent="0.25">
      <c r="A91" s="421" t="s">
        <v>23</v>
      </c>
      <c r="B91" s="421" t="s">
        <v>160</v>
      </c>
      <c r="C91" s="421" t="s">
        <v>25</v>
      </c>
      <c r="D91" s="421" t="s">
        <v>113</v>
      </c>
      <c r="E91" s="421" t="s">
        <v>114</v>
      </c>
      <c r="F91" s="422">
        <f t="shared" si="10"/>
        <v>4.84</v>
      </c>
      <c r="G91" s="421" t="s">
        <v>28</v>
      </c>
      <c r="H91" s="423">
        <v>42.62</v>
      </c>
      <c r="I91" s="424">
        <v>42.62</v>
      </c>
      <c r="J91" s="425">
        <v>0.25</v>
      </c>
      <c r="K91" s="426">
        <f t="shared" si="11"/>
        <v>53.274999999999999</v>
      </c>
      <c r="L91" s="427">
        <f t="shared" si="12"/>
        <v>257.88</v>
      </c>
      <c r="M91" s="421"/>
      <c r="N91" s="421" t="s">
        <v>51</v>
      </c>
      <c r="O91" s="421" t="s">
        <v>115</v>
      </c>
      <c r="P91" s="421" t="s">
        <v>49</v>
      </c>
      <c r="Q91" s="421" t="s">
        <v>50</v>
      </c>
      <c r="R91" s="428">
        <v>4.84</v>
      </c>
      <c r="S91" s="429">
        <f t="shared" si="13"/>
        <v>257.87520000000001</v>
      </c>
    </row>
    <row r="92" spans="1:19" ht="45" customHeight="1" x14ac:dyDescent="0.25">
      <c r="A92" s="430" t="s">
        <v>23</v>
      </c>
      <c r="B92" s="430" t="s">
        <v>161</v>
      </c>
      <c r="C92" s="430" t="s">
        <v>25</v>
      </c>
      <c r="D92" s="430" t="s">
        <v>162</v>
      </c>
      <c r="E92" s="430" t="s">
        <v>163</v>
      </c>
      <c r="F92" s="431">
        <f t="shared" si="10"/>
        <v>4.4000000000000004</v>
      </c>
      <c r="G92" s="430" t="s">
        <v>28</v>
      </c>
      <c r="H92" s="432">
        <v>135.02000000000001</v>
      </c>
      <c r="I92" s="433">
        <v>135.02000000000001</v>
      </c>
      <c r="J92" s="434">
        <v>0.25</v>
      </c>
      <c r="K92" s="435">
        <f t="shared" si="11"/>
        <v>168.77500000000001</v>
      </c>
      <c r="L92" s="436">
        <f t="shared" si="12"/>
        <v>742.63</v>
      </c>
      <c r="M92" s="430"/>
      <c r="N92" s="430" t="s">
        <v>51</v>
      </c>
      <c r="O92" s="430" t="s">
        <v>115</v>
      </c>
      <c r="P92" s="430" t="s">
        <v>49</v>
      </c>
      <c r="Q92" s="430" t="s">
        <v>50</v>
      </c>
      <c r="R92" s="437">
        <v>4.4000000000000004</v>
      </c>
      <c r="S92" s="438">
        <f t="shared" si="13"/>
        <v>742.63200000000006</v>
      </c>
    </row>
    <row r="93" spans="1:19" ht="45" customHeight="1" x14ac:dyDescent="0.25">
      <c r="A93" s="439" t="s">
        <v>23</v>
      </c>
      <c r="B93" s="439" t="s">
        <v>164</v>
      </c>
      <c r="C93" s="439" t="s">
        <v>25</v>
      </c>
      <c r="D93" s="439" t="s">
        <v>165</v>
      </c>
      <c r="E93" s="439" t="s">
        <v>166</v>
      </c>
      <c r="F93" s="440">
        <f t="shared" si="10"/>
        <v>116.61</v>
      </c>
      <c r="G93" s="439" t="s">
        <v>122</v>
      </c>
      <c r="H93" s="441">
        <v>14.38</v>
      </c>
      <c r="I93" s="442">
        <v>14.38</v>
      </c>
      <c r="J93" s="443">
        <v>0.25</v>
      </c>
      <c r="K93" s="444">
        <f t="shared" si="11"/>
        <v>17.975000000000001</v>
      </c>
      <c r="L93" s="445">
        <f t="shared" si="12"/>
        <v>2096.65</v>
      </c>
      <c r="M93" s="439"/>
      <c r="N93" s="439" t="s">
        <v>51</v>
      </c>
      <c r="O93" s="439" t="s">
        <v>115</v>
      </c>
      <c r="P93" s="439" t="s">
        <v>49</v>
      </c>
      <c r="Q93" s="439" t="s">
        <v>50</v>
      </c>
      <c r="R93" s="446">
        <v>116.61</v>
      </c>
      <c r="S93" s="447">
        <f t="shared" si="13"/>
        <v>2096.6478000000002</v>
      </c>
    </row>
    <row r="94" spans="1:19" ht="45" customHeight="1" x14ac:dyDescent="0.25">
      <c r="A94" s="448" t="s">
        <v>23</v>
      </c>
      <c r="B94" s="448" t="s">
        <v>167</v>
      </c>
      <c r="C94" s="448" t="s">
        <v>25</v>
      </c>
      <c r="D94" s="448" t="s">
        <v>130</v>
      </c>
      <c r="E94" s="448" t="s">
        <v>131</v>
      </c>
      <c r="F94" s="449">
        <f t="shared" si="10"/>
        <v>83.78</v>
      </c>
      <c r="G94" s="448" t="s">
        <v>122</v>
      </c>
      <c r="H94" s="450">
        <v>10.99</v>
      </c>
      <c r="I94" s="451">
        <v>10.99</v>
      </c>
      <c r="J94" s="452">
        <v>0.25</v>
      </c>
      <c r="K94" s="453">
        <f t="shared" si="11"/>
        <v>13.737500000000001</v>
      </c>
      <c r="L94" s="454">
        <f t="shared" si="12"/>
        <v>1151.1400000000001</v>
      </c>
      <c r="M94" s="448"/>
      <c r="N94" s="448" t="s">
        <v>51</v>
      </c>
      <c r="O94" s="448" t="s">
        <v>115</v>
      </c>
      <c r="P94" s="448" t="s">
        <v>49</v>
      </c>
      <c r="Q94" s="448" t="s">
        <v>50</v>
      </c>
      <c r="R94" s="455">
        <v>83.78</v>
      </c>
      <c r="S94" s="456">
        <f t="shared" si="13"/>
        <v>1151.1372000000001</v>
      </c>
    </row>
    <row r="95" spans="1:19" ht="45" customHeight="1" x14ac:dyDescent="0.25">
      <c r="A95" s="457" t="s">
        <v>23</v>
      </c>
      <c r="B95" s="457" t="s">
        <v>168</v>
      </c>
      <c r="C95" s="457" t="s">
        <v>25</v>
      </c>
      <c r="D95" s="457" t="s">
        <v>169</v>
      </c>
      <c r="E95" s="457" t="s">
        <v>170</v>
      </c>
      <c r="F95" s="458">
        <f t="shared" si="10"/>
        <v>13.87</v>
      </c>
      <c r="G95" s="457" t="s">
        <v>122</v>
      </c>
      <c r="H95" s="459">
        <v>10.19</v>
      </c>
      <c r="I95" s="460">
        <v>10.19</v>
      </c>
      <c r="J95" s="461">
        <v>0.25</v>
      </c>
      <c r="K95" s="462">
        <f t="shared" si="11"/>
        <v>12.737499999999999</v>
      </c>
      <c r="L95" s="463">
        <f t="shared" si="12"/>
        <v>176.7</v>
      </c>
      <c r="M95" s="457"/>
      <c r="N95" s="457" t="s">
        <v>51</v>
      </c>
      <c r="O95" s="457" t="s">
        <v>115</v>
      </c>
      <c r="P95" s="457" t="s">
        <v>49</v>
      </c>
      <c r="Q95" s="457" t="s">
        <v>50</v>
      </c>
      <c r="R95" s="464">
        <v>13.87</v>
      </c>
      <c r="S95" s="465">
        <f t="shared" si="13"/>
        <v>176.7038</v>
      </c>
    </row>
    <row r="96" spans="1:19" ht="45" customHeight="1" x14ac:dyDescent="0.25">
      <c r="A96" s="466" t="s">
        <v>23</v>
      </c>
      <c r="B96" s="466" t="s">
        <v>171</v>
      </c>
      <c r="C96" s="466" t="s">
        <v>25</v>
      </c>
      <c r="D96" s="466" t="s">
        <v>148</v>
      </c>
      <c r="E96" s="466" t="s">
        <v>149</v>
      </c>
      <c r="F96" s="467">
        <f t="shared" si="10"/>
        <v>13.08</v>
      </c>
      <c r="G96" s="466" t="s">
        <v>122</v>
      </c>
      <c r="H96" s="468">
        <v>20.78</v>
      </c>
      <c r="I96" s="469">
        <v>20.78</v>
      </c>
      <c r="J96" s="470">
        <v>0.25</v>
      </c>
      <c r="K96" s="471">
        <f t="shared" si="11"/>
        <v>25.975000000000001</v>
      </c>
      <c r="L96" s="472">
        <f t="shared" si="12"/>
        <v>339.82</v>
      </c>
      <c r="M96" s="466"/>
      <c r="N96" s="466" t="s">
        <v>51</v>
      </c>
      <c r="O96" s="466" t="s">
        <v>115</v>
      </c>
      <c r="P96" s="466" t="s">
        <v>49</v>
      </c>
      <c r="Q96" s="466" t="s">
        <v>50</v>
      </c>
      <c r="R96" s="473">
        <v>13.08</v>
      </c>
      <c r="S96" s="474">
        <f t="shared" si="13"/>
        <v>339.8184</v>
      </c>
    </row>
    <row r="97" spans="1:19" ht="45" customHeight="1" x14ac:dyDescent="0.25">
      <c r="A97" s="475" t="s">
        <v>23</v>
      </c>
      <c r="B97" s="475" t="s">
        <v>172</v>
      </c>
      <c r="C97" s="475" t="s">
        <v>25</v>
      </c>
      <c r="D97" s="475" t="s">
        <v>151</v>
      </c>
      <c r="E97" s="475" t="s">
        <v>152</v>
      </c>
      <c r="F97" s="476">
        <f t="shared" si="10"/>
        <v>2.42</v>
      </c>
      <c r="G97" s="475" t="s">
        <v>93</v>
      </c>
      <c r="H97" s="477">
        <v>785.16</v>
      </c>
      <c r="I97" s="478">
        <v>785.16</v>
      </c>
      <c r="J97" s="479">
        <v>0.25</v>
      </c>
      <c r="K97" s="480">
        <f t="shared" si="11"/>
        <v>981.44999999999993</v>
      </c>
      <c r="L97" s="481">
        <f t="shared" si="12"/>
        <v>2375.11</v>
      </c>
      <c r="M97" s="475"/>
      <c r="N97" s="475" t="s">
        <v>51</v>
      </c>
      <c r="O97" s="475" t="s">
        <v>115</v>
      </c>
      <c r="P97" s="475" t="s">
        <v>49</v>
      </c>
      <c r="Q97" s="475" t="s">
        <v>50</v>
      </c>
      <c r="R97" s="482">
        <v>2.42</v>
      </c>
      <c r="S97" s="483">
        <f t="shared" si="13"/>
        <v>2375.1089999999999</v>
      </c>
    </row>
    <row r="98" spans="1:19" ht="45" customHeight="1" x14ac:dyDescent="0.25">
      <c r="A98" s="484" t="s">
        <v>19</v>
      </c>
      <c r="B98" s="484" t="s">
        <v>61</v>
      </c>
      <c r="C98" s="484" t="s">
        <v>21</v>
      </c>
      <c r="D98" s="484" t="s">
        <v>21</v>
      </c>
      <c r="E98" s="484" t="s">
        <v>173</v>
      </c>
      <c r="F98" s="484" t="s">
        <v>21</v>
      </c>
      <c r="G98" s="484" t="s">
        <v>21</v>
      </c>
      <c r="H98" s="484" t="s">
        <v>21</v>
      </c>
      <c r="I98" s="484" t="s">
        <v>21</v>
      </c>
      <c r="J98" s="484" t="s">
        <v>21</v>
      </c>
      <c r="K98" s="484" t="s">
        <v>21</v>
      </c>
      <c r="L98" s="485">
        <f>ROUND(L99,2)+ROUND(L100,2)+ROUND(L101,2)+ROUND(L102,2)+ROUND(L103,2)</f>
        <v>3186.99</v>
      </c>
      <c r="M98" s="484" t="s">
        <v>21</v>
      </c>
      <c r="N98" s="484" t="s">
        <v>21</v>
      </c>
      <c r="O98" s="484" t="s">
        <v>21</v>
      </c>
      <c r="P98" s="484" t="s">
        <v>21</v>
      </c>
      <c r="Q98" s="484" t="s">
        <v>21</v>
      </c>
      <c r="R98" s="484" t="s">
        <v>21</v>
      </c>
      <c r="S98" s="484" t="s">
        <v>21</v>
      </c>
    </row>
    <row r="99" spans="1:19" ht="45" customHeight="1" x14ac:dyDescent="0.25">
      <c r="A99" s="486" t="s">
        <v>23</v>
      </c>
      <c r="B99" s="486" t="s">
        <v>174</v>
      </c>
      <c r="C99" s="486" t="s">
        <v>25</v>
      </c>
      <c r="D99" s="486" t="s">
        <v>155</v>
      </c>
      <c r="E99" s="486" t="s">
        <v>156</v>
      </c>
      <c r="F99" s="487">
        <f>R99</f>
        <v>17.5</v>
      </c>
      <c r="G99" s="486" t="s">
        <v>44</v>
      </c>
      <c r="H99" s="488">
        <v>65.989999999999995</v>
      </c>
      <c r="I99" s="489">
        <v>65.989999999999995</v>
      </c>
      <c r="J99" s="490">
        <v>0.25</v>
      </c>
      <c r="K99" s="491">
        <f>ROUND(I99,2)+(ROUND(I99,2)*J99)</f>
        <v>82.487499999999997</v>
      </c>
      <c r="L99" s="492">
        <f>ROUND(S99,2)</f>
        <v>1443.58</v>
      </c>
      <c r="M99" s="486"/>
      <c r="N99" s="486" t="s">
        <v>51</v>
      </c>
      <c r="O99" s="486" t="s">
        <v>115</v>
      </c>
      <c r="P99" s="486" t="s">
        <v>49</v>
      </c>
      <c r="Q99" s="486" t="s">
        <v>50</v>
      </c>
      <c r="R99" s="493">
        <v>17.5</v>
      </c>
      <c r="S99" s="494">
        <f>ROUND(K99,2)*R99</f>
        <v>1443.5749999999998</v>
      </c>
    </row>
    <row r="100" spans="1:19" ht="45" customHeight="1" x14ac:dyDescent="0.25">
      <c r="A100" s="495" t="s">
        <v>23</v>
      </c>
      <c r="B100" s="495" t="s">
        <v>175</v>
      </c>
      <c r="C100" s="495" t="s">
        <v>25</v>
      </c>
      <c r="D100" s="495" t="s">
        <v>113</v>
      </c>
      <c r="E100" s="495" t="s">
        <v>114</v>
      </c>
      <c r="F100" s="496">
        <f>R100</f>
        <v>1.25</v>
      </c>
      <c r="G100" s="495" t="s">
        <v>28</v>
      </c>
      <c r="H100" s="497">
        <v>42.62</v>
      </c>
      <c r="I100" s="498">
        <v>42.62</v>
      </c>
      <c r="J100" s="499">
        <v>0.25</v>
      </c>
      <c r="K100" s="500">
        <f>ROUND(I100,2)+(ROUND(I100,2)*J100)</f>
        <v>53.274999999999999</v>
      </c>
      <c r="L100" s="501">
        <f>ROUND(S100,2)</f>
        <v>66.599999999999994</v>
      </c>
      <c r="M100" s="495"/>
      <c r="N100" s="495" t="s">
        <v>51</v>
      </c>
      <c r="O100" s="495" t="s">
        <v>115</v>
      </c>
      <c r="P100" s="495" t="s">
        <v>49</v>
      </c>
      <c r="Q100" s="495" t="s">
        <v>50</v>
      </c>
      <c r="R100" s="502">
        <v>1.25</v>
      </c>
      <c r="S100" s="503">
        <f>ROUND(K100,2)*R100</f>
        <v>66.599999999999994</v>
      </c>
    </row>
    <row r="101" spans="1:19" ht="45" customHeight="1" x14ac:dyDescent="0.25">
      <c r="A101" s="504" t="s">
        <v>23</v>
      </c>
      <c r="B101" s="504" t="s">
        <v>176</v>
      </c>
      <c r="C101" s="504" t="s">
        <v>25</v>
      </c>
      <c r="D101" s="504" t="s">
        <v>162</v>
      </c>
      <c r="E101" s="504" t="s">
        <v>163</v>
      </c>
      <c r="F101" s="505">
        <f>R101</f>
        <v>5</v>
      </c>
      <c r="G101" s="504" t="s">
        <v>28</v>
      </c>
      <c r="H101" s="506">
        <v>135.02000000000001</v>
      </c>
      <c r="I101" s="507">
        <v>135.02000000000001</v>
      </c>
      <c r="J101" s="508">
        <v>0.25</v>
      </c>
      <c r="K101" s="509">
        <f>ROUND(I101,2)+(ROUND(I101,2)*J101)</f>
        <v>168.77500000000001</v>
      </c>
      <c r="L101" s="510">
        <f>ROUND(S101,2)</f>
        <v>843.9</v>
      </c>
      <c r="M101" s="504"/>
      <c r="N101" s="504" t="s">
        <v>51</v>
      </c>
      <c r="O101" s="504" t="s">
        <v>115</v>
      </c>
      <c r="P101" s="504" t="s">
        <v>49</v>
      </c>
      <c r="Q101" s="504" t="s">
        <v>50</v>
      </c>
      <c r="R101" s="511">
        <v>5</v>
      </c>
      <c r="S101" s="512">
        <f>ROUND(K101,2)*R101</f>
        <v>843.9</v>
      </c>
    </row>
    <row r="102" spans="1:19" ht="45" customHeight="1" x14ac:dyDescent="0.25">
      <c r="A102" s="513" t="s">
        <v>23</v>
      </c>
      <c r="B102" s="513" t="s">
        <v>177</v>
      </c>
      <c r="C102" s="513" t="s">
        <v>25</v>
      </c>
      <c r="D102" s="513" t="s">
        <v>178</v>
      </c>
      <c r="E102" s="513" t="s">
        <v>179</v>
      </c>
      <c r="F102" s="514">
        <f>R102</f>
        <v>10.19</v>
      </c>
      <c r="G102" s="513" t="s">
        <v>122</v>
      </c>
      <c r="H102" s="515">
        <v>16.850000000000001</v>
      </c>
      <c r="I102" s="516">
        <v>16.850000000000001</v>
      </c>
      <c r="J102" s="517">
        <v>0.25</v>
      </c>
      <c r="K102" s="518">
        <f>ROUND(I102,2)+(ROUND(I102,2)*J102)</f>
        <v>21.0625</v>
      </c>
      <c r="L102" s="519">
        <f>ROUND(S102,2)</f>
        <v>214.6</v>
      </c>
      <c r="M102" s="513"/>
      <c r="N102" s="513" t="s">
        <v>51</v>
      </c>
      <c r="O102" s="513" t="s">
        <v>115</v>
      </c>
      <c r="P102" s="513" t="s">
        <v>49</v>
      </c>
      <c r="Q102" s="513" t="s">
        <v>50</v>
      </c>
      <c r="R102" s="520">
        <v>10.19</v>
      </c>
      <c r="S102" s="521">
        <f>ROUND(K102,2)*R102</f>
        <v>214.60139999999998</v>
      </c>
    </row>
    <row r="103" spans="1:19" ht="45" customHeight="1" x14ac:dyDescent="0.25">
      <c r="A103" s="522" t="s">
        <v>23</v>
      </c>
      <c r="B103" s="522" t="s">
        <v>180</v>
      </c>
      <c r="C103" s="522" t="s">
        <v>25</v>
      </c>
      <c r="D103" s="522" t="s">
        <v>151</v>
      </c>
      <c r="E103" s="522" t="s">
        <v>152</v>
      </c>
      <c r="F103" s="523">
        <f>R103</f>
        <v>0.63</v>
      </c>
      <c r="G103" s="522" t="s">
        <v>93</v>
      </c>
      <c r="H103" s="524">
        <v>785.16</v>
      </c>
      <c r="I103" s="525">
        <v>785.16</v>
      </c>
      <c r="J103" s="526">
        <v>0.25</v>
      </c>
      <c r="K103" s="527">
        <f>ROUND(I103,2)+(ROUND(I103,2)*J103)</f>
        <v>981.44999999999993</v>
      </c>
      <c r="L103" s="528">
        <f>ROUND(S103,2)</f>
        <v>618.30999999999995</v>
      </c>
      <c r="M103" s="522"/>
      <c r="N103" s="522" t="s">
        <v>51</v>
      </c>
      <c r="O103" s="522" t="s">
        <v>115</v>
      </c>
      <c r="P103" s="522" t="s">
        <v>49</v>
      </c>
      <c r="Q103" s="522" t="s">
        <v>50</v>
      </c>
      <c r="R103" s="529">
        <v>0.63</v>
      </c>
      <c r="S103" s="530">
        <f>ROUND(K103,2)*R103</f>
        <v>618.31349999999998</v>
      </c>
    </row>
    <row r="104" spans="1:19" ht="45" customHeight="1" x14ac:dyDescent="0.25">
      <c r="A104" s="531" t="s">
        <v>19</v>
      </c>
      <c r="B104" s="531" t="s">
        <v>63</v>
      </c>
      <c r="C104" s="531" t="s">
        <v>21</v>
      </c>
      <c r="D104" s="531" t="s">
        <v>21</v>
      </c>
      <c r="E104" s="531" t="s">
        <v>181</v>
      </c>
      <c r="F104" s="531" t="s">
        <v>21</v>
      </c>
      <c r="G104" s="531" t="s">
        <v>21</v>
      </c>
      <c r="H104" s="531" t="s">
        <v>21</v>
      </c>
      <c r="I104" s="531" t="s">
        <v>21</v>
      </c>
      <c r="J104" s="531" t="s">
        <v>21</v>
      </c>
      <c r="K104" s="531" t="s">
        <v>21</v>
      </c>
      <c r="L104" s="532">
        <f>ROUND(L105,2)+ROUND(L106,2)+ROUND(L107,2)+ROUND(L108,2)</f>
        <v>11586.25</v>
      </c>
      <c r="M104" s="531" t="s">
        <v>21</v>
      </c>
      <c r="N104" s="531" t="s">
        <v>21</v>
      </c>
      <c r="O104" s="531" t="s">
        <v>21</v>
      </c>
      <c r="P104" s="531" t="s">
        <v>21</v>
      </c>
      <c r="Q104" s="531" t="s">
        <v>21</v>
      </c>
      <c r="R104" s="531" t="s">
        <v>21</v>
      </c>
      <c r="S104" s="531" t="s">
        <v>21</v>
      </c>
    </row>
    <row r="105" spans="1:19" ht="45" customHeight="1" x14ac:dyDescent="0.25">
      <c r="A105" s="533" t="s">
        <v>23</v>
      </c>
      <c r="B105" s="533" t="s">
        <v>182</v>
      </c>
      <c r="C105" s="533" t="s">
        <v>25</v>
      </c>
      <c r="D105" s="533" t="s">
        <v>113</v>
      </c>
      <c r="E105" s="533" t="s">
        <v>114</v>
      </c>
      <c r="F105" s="534">
        <f>R105</f>
        <v>13.25</v>
      </c>
      <c r="G105" s="533" t="s">
        <v>28</v>
      </c>
      <c r="H105" s="535">
        <v>42.62</v>
      </c>
      <c r="I105" s="536">
        <v>42.62</v>
      </c>
      <c r="J105" s="537">
        <v>0.25</v>
      </c>
      <c r="K105" s="538">
        <f>ROUND(I105,2)+(ROUND(I105,2)*J105)</f>
        <v>53.274999999999999</v>
      </c>
      <c r="L105" s="539">
        <f>ROUND(S105,2)</f>
        <v>705.96</v>
      </c>
      <c r="M105" s="533"/>
      <c r="N105" s="533" t="s">
        <v>51</v>
      </c>
      <c r="O105" s="533" t="s">
        <v>115</v>
      </c>
      <c r="P105" s="533" t="s">
        <v>49</v>
      </c>
      <c r="Q105" s="533" t="s">
        <v>50</v>
      </c>
      <c r="R105" s="540">
        <v>13.25</v>
      </c>
      <c r="S105" s="541">
        <f>ROUND(K105,2)*R105</f>
        <v>705.96</v>
      </c>
    </row>
    <row r="106" spans="1:19" ht="45" customHeight="1" x14ac:dyDescent="0.25">
      <c r="A106" s="542" t="s">
        <v>23</v>
      </c>
      <c r="B106" s="542" t="s">
        <v>183</v>
      </c>
      <c r="C106" s="542" t="s">
        <v>25</v>
      </c>
      <c r="D106" s="542" t="s">
        <v>184</v>
      </c>
      <c r="E106" s="542" t="s">
        <v>185</v>
      </c>
      <c r="F106" s="543">
        <f>R106</f>
        <v>44.97</v>
      </c>
      <c r="G106" s="542" t="s">
        <v>28</v>
      </c>
      <c r="H106" s="544">
        <v>102.59</v>
      </c>
      <c r="I106" s="545">
        <v>102.59</v>
      </c>
      <c r="J106" s="546">
        <v>0.25</v>
      </c>
      <c r="K106" s="547">
        <f>ROUND(I106,2)+(ROUND(I106,2)*J106)</f>
        <v>128.23750000000001</v>
      </c>
      <c r="L106" s="548">
        <f>ROUND(S106,2)</f>
        <v>5766.95</v>
      </c>
      <c r="M106" s="542"/>
      <c r="N106" s="542" t="s">
        <v>51</v>
      </c>
      <c r="O106" s="542" t="s">
        <v>115</v>
      </c>
      <c r="P106" s="542" t="s">
        <v>49</v>
      </c>
      <c r="Q106" s="542" t="s">
        <v>50</v>
      </c>
      <c r="R106" s="549">
        <v>44.97</v>
      </c>
      <c r="S106" s="550">
        <f>ROUND(K106,2)*R106</f>
        <v>5766.9528</v>
      </c>
    </row>
    <row r="107" spans="1:19" ht="45" customHeight="1" x14ac:dyDescent="0.25">
      <c r="A107" s="551" t="s">
        <v>23</v>
      </c>
      <c r="B107" s="551" t="s">
        <v>186</v>
      </c>
      <c r="C107" s="551" t="s">
        <v>25</v>
      </c>
      <c r="D107" s="551" t="s">
        <v>124</v>
      </c>
      <c r="E107" s="551" t="s">
        <v>125</v>
      </c>
      <c r="F107" s="552">
        <f>R107</f>
        <v>84.2</v>
      </c>
      <c r="G107" s="551" t="s">
        <v>122</v>
      </c>
      <c r="H107" s="553">
        <v>14.64</v>
      </c>
      <c r="I107" s="554">
        <v>14.64</v>
      </c>
      <c r="J107" s="555">
        <v>0.25</v>
      </c>
      <c r="K107" s="556">
        <f>ROUND(I107,2)+(ROUND(I107,2)*J107)</f>
        <v>18.3</v>
      </c>
      <c r="L107" s="557">
        <f>ROUND(S107,2)</f>
        <v>1540.86</v>
      </c>
      <c r="M107" s="551"/>
      <c r="N107" s="551" t="s">
        <v>51</v>
      </c>
      <c r="O107" s="551" t="s">
        <v>115</v>
      </c>
      <c r="P107" s="551" t="s">
        <v>49</v>
      </c>
      <c r="Q107" s="551" t="s">
        <v>50</v>
      </c>
      <c r="R107" s="558">
        <v>84.2</v>
      </c>
      <c r="S107" s="559">
        <f>ROUND(K107,2)*R107</f>
        <v>1540.8600000000001</v>
      </c>
    </row>
    <row r="108" spans="1:19" ht="45" customHeight="1" x14ac:dyDescent="0.25">
      <c r="A108" s="560" t="s">
        <v>23</v>
      </c>
      <c r="B108" s="560" t="s">
        <v>187</v>
      </c>
      <c r="C108" s="560" t="s">
        <v>25</v>
      </c>
      <c r="D108" s="560" t="s">
        <v>151</v>
      </c>
      <c r="E108" s="560" t="s">
        <v>152</v>
      </c>
      <c r="F108" s="561">
        <f>R108</f>
        <v>3.64</v>
      </c>
      <c r="G108" s="560" t="s">
        <v>93</v>
      </c>
      <c r="H108" s="562">
        <v>785.16</v>
      </c>
      <c r="I108" s="563">
        <v>785.16</v>
      </c>
      <c r="J108" s="564">
        <v>0.25</v>
      </c>
      <c r="K108" s="565">
        <f>ROUND(I108,2)+(ROUND(I108,2)*J108)</f>
        <v>981.44999999999993</v>
      </c>
      <c r="L108" s="566">
        <f>ROUND(S108,2)</f>
        <v>3572.48</v>
      </c>
      <c r="M108" s="560"/>
      <c r="N108" s="560" t="s">
        <v>51</v>
      </c>
      <c r="O108" s="560" t="s">
        <v>115</v>
      </c>
      <c r="P108" s="560" t="s">
        <v>49</v>
      </c>
      <c r="Q108" s="560" t="s">
        <v>50</v>
      </c>
      <c r="R108" s="567">
        <v>3.64</v>
      </c>
      <c r="S108" s="568">
        <f>ROUND(K108,2)*R108</f>
        <v>3572.4780000000001</v>
      </c>
    </row>
    <row r="109" spans="1:19" ht="45" customHeight="1" x14ac:dyDescent="0.25">
      <c r="A109" s="569" t="s">
        <v>19</v>
      </c>
      <c r="B109" s="569" t="s">
        <v>65</v>
      </c>
      <c r="C109" s="569" t="s">
        <v>21</v>
      </c>
      <c r="D109" s="569" t="s">
        <v>21</v>
      </c>
      <c r="E109" s="569" t="s">
        <v>188</v>
      </c>
      <c r="F109" s="569" t="s">
        <v>21</v>
      </c>
      <c r="G109" s="569" t="s">
        <v>21</v>
      </c>
      <c r="H109" s="569" t="s">
        <v>21</v>
      </c>
      <c r="I109" s="569" t="s">
        <v>21</v>
      </c>
      <c r="J109" s="569" t="s">
        <v>21</v>
      </c>
      <c r="K109" s="569" t="s">
        <v>21</v>
      </c>
      <c r="L109" s="570">
        <f>ROUND(L110,2)+ROUND(L111,2)+ROUND(L112,2)+ROUND(L113,2)+ROUND(L114,2)</f>
        <v>63594.320000000007</v>
      </c>
      <c r="M109" s="569" t="s">
        <v>21</v>
      </c>
      <c r="N109" s="569" t="s">
        <v>21</v>
      </c>
      <c r="O109" s="569" t="s">
        <v>21</v>
      </c>
      <c r="P109" s="569" t="s">
        <v>21</v>
      </c>
      <c r="Q109" s="569" t="s">
        <v>21</v>
      </c>
      <c r="R109" s="569" t="s">
        <v>21</v>
      </c>
      <c r="S109" s="569" t="s">
        <v>21</v>
      </c>
    </row>
    <row r="110" spans="1:19" ht="45" customHeight="1" x14ac:dyDescent="0.25">
      <c r="A110" s="571" t="s">
        <v>23</v>
      </c>
      <c r="B110" s="571" t="s">
        <v>189</v>
      </c>
      <c r="C110" s="571" t="s">
        <v>25</v>
      </c>
      <c r="D110" s="571" t="s">
        <v>190</v>
      </c>
      <c r="E110" s="571" t="s">
        <v>191</v>
      </c>
      <c r="F110" s="572">
        <f>R110</f>
        <v>333.34</v>
      </c>
      <c r="G110" s="571" t="s">
        <v>28</v>
      </c>
      <c r="H110" s="573">
        <v>57.52</v>
      </c>
      <c r="I110" s="574">
        <v>57.52</v>
      </c>
      <c r="J110" s="575">
        <v>0.25</v>
      </c>
      <c r="K110" s="576">
        <f>ROUND(I110,2)+(ROUND(I110,2)*J110)</f>
        <v>71.900000000000006</v>
      </c>
      <c r="L110" s="577">
        <f>ROUND(S110,2)</f>
        <v>23967.15</v>
      </c>
      <c r="M110" s="571"/>
      <c r="N110" s="571" t="s">
        <v>53</v>
      </c>
      <c r="O110" s="571" t="s">
        <v>192</v>
      </c>
      <c r="P110" s="571" t="s">
        <v>51</v>
      </c>
      <c r="Q110" s="571" t="s">
        <v>52</v>
      </c>
      <c r="R110" s="578">
        <v>333.34</v>
      </c>
      <c r="S110" s="579">
        <f>ROUND(K110,2)*R110</f>
        <v>23967.146000000001</v>
      </c>
    </row>
    <row r="111" spans="1:19" ht="45" customHeight="1" x14ac:dyDescent="0.25">
      <c r="A111" s="580" t="s">
        <v>23</v>
      </c>
      <c r="B111" s="580" t="s">
        <v>193</v>
      </c>
      <c r="C111" s="580" t="s">
        <v>25</v>
      </c>
      <c r="D111" s="580" t="s">
        <v>194</v>
      </c>
      <c r="E111" s="580" t="s">
        <v>195</v>
      </c>
      <c r="F111" s="581">
        <f>R111</f>
        <v>839.33</v>
      </c>
      <c r="G111" s="580" t="s">
        <v>122</v>
      </c>
      <c r="H111" s="582">
        <v>11.13</v>
      </c>
      <c r="I111" s="583">
        <v>11.13</v>
      </c>
      <c r="J111" s="584">
        <v>0.25</v>
      </c>
      <c r="K111" s="585">
        <f>ROUND(I111,2)+(ROUND(I111,2)*J111)</f>
        <v>13.912500000000001</v>
      </c>
      <c r="L111" s="586">
        <f>ROUND(S111,2)</f>
        <v>11675.08</v>
      </c>
      <c r="M111" s="580"/>
      <c r="N111" s="580" t="s">
        <v>53</v>
      </c>
      <c r="O111" s="580" t="s">
        <v>192</v>
      </c>
      <c r="P111" s="580" t="s">
        <v>51</v>
      </c>
      <c r="Q111" s="580" t="s">
        <v>52</v>
      </c>
      <c r="R111" s="587">
        <v>839.33</v>
      </c>
      <c r="S111" s="588">
        <f>ROUND(K111,2)*R111</f>
        <v>11675.080300000001</v>
      </c>
    </row>
    <row r="112" spans="1:19" ht="45" customHeight="1" x14ac:dyDescent="0.25">
      <c r="A112" s="589" t="s">
        <v>23</v>
      </c>
      <c r="B112" s="589" t="s">
        <v>196</v>
      </c>
      <c r="C112" s="589" t="s">
        <v>25</v>
      </c>
      <c r="D112" s="589" t="s">
        <v>197</v>
      </c>
      <c r="E112" s="589" t="s">
        <v>198</v>
      </c>
      <c r="F112" s="590">
        <f>R112</f>
        <v>312.88</v>
      </c>
      <c r="G112" s="589" t="s">
        <v>122</v>
      </c>
      <c r="H112" s="591">
        <v>9.32</v>
      </c>
      <c r="I112" s="592">
        <v>9.32</v>
      </c>
      <c r="J112" s="593">
        <v>0.25</v>
      </c>
      <c r="K112" s="594">
        <f>ROUND(I112,2)+(ROUND(I112,2)*J112)</f>
        <v>11.65</v>
      </c>
      <c r="L112" s="595">
        <f>ROUND(S112,2)</f>
        <v>3645.05</v>
      </c>
      <c r="M112" s="589"/>
      <c r="N112" s="589" t="s">
        <v>53</v>
      </c>
      <c r="O112" s="589" t="s">
        <v>192</v>
      </c>
      <c r="P112" s="589" t="s">
        <v>51</v>
      </c>
      <c r="Q112" s="589" t="s">
        <v>52</v>
      </c>
      <c r="R112" s="596">
        <v>312.88</v>
      </c>
      <c r="S112" s="597">
        <f>ROUND(K112,2)*R112</f>
        <v>3645.0520000000001</v>
      </c>
    </row>
    <row r="113" spans="1:19" ht="45" customHeight="1" x14ac:dyDescent="0.25">
      <c r="A113" s="598" t="s">
        <v>23</v>
      </c>
      <c r="B113" s="598" t="s">
        <v>199</v>
      </c>
      <c r="C113" s="598" t="s">
        <v>25</v>
      </c>
      <c r="D113" s="598" t="s">
        <v>200</v>
      </c>
      <c r="E113" s="598" t="s">
        <v>201</v>
      </c>
      <c r="F113" s="599">
        <f>R113</f>
        <v>450.22</v>
      </c>
      <c r="G113" s="598" t="s">
        <v>122</v>
      </c>
      <c r="H113" s="600">
        <v>14.4</v>
      </c>
      <c r="I113" s="601">
        <v>14.4</v>
      </c>
      <c r="J113" s="602">
        <v>0.25</v>
      </c>
      <c r="K113" s="603">
        <f>ROUND(I113,2)+(ROUND(I113,2)*J113)</f>
        <v>18</v>
      </c>
      <c r="L113" s="604">
        <f>ROUND(S113,2)</f>
        <v>8103.96</v>
      </c>
      <c r="M113" s="598"/>
      <c r="N113" s="598" t="s">
        <v>53</v>
      </c>
      <c r="O113" s="598" t="s">
        <v>192</v>
      </c>
      <c r="P113" s="598" t="s">
        <v>51</v>
      </c>
      <c r="Q113" s="598" t="s">
        <v>52</v>
      </c>
      <c r="R113" s="605">
        <v>450.22</v>
      </c>
      <c r="S113" s="606">
        <f>ROUND(K113,2)*R113</f>
        <v>8103.9600000000009</v>
      </c>
    </row>
    <row r="114" spans="1:19" ht="45" customHeight="1" x14ac:dyDescent="0.25">
      <c r="A114" s="607" t="s">
        <v>23</v>
      </c>
      <c r="B114" s="607" t="s">
        <v>202</v>
      </c>
      <c r="C114" s="607" t="s">
        <v>25</v>
      </c>
      <c r="D114" s="607" t="s">
        <v>203</v>
      </c>
      <c r="E114" s="607" t="s">
        <v>204</v>
      </c>
      <c r="F114" s="608">
        <f>R114</f>
        <v>18.25</v>
      </c>
      <c r="G114" s="607" t="s">
        <v>93</v>
      </c>
      <c r="H114" s="609">
        <v>710.27</v>
      </c>
      <c r="I114" s="610">
        <v>710.27</v>
      </c>
      <c r="J114" s="611">
        <v>0.25</v>
      </c>
      <c r="K114" s="612">
        <f>ROUND(I114,2)+(ROUND(I114,2)*J114)</f>
        <v>887.83749999999998</v>
      </c>
      <c r="L114" s="613">
        <f>ROUND(S114,2)</f>
        <v>16203.08</v>
      </c>
      <c r="M114" s="607"/>
      <c r="N114" s="607" t="s">
        <v>53</v>
      </c>
      <c r="O114" s="607" t="s">
        <v>192</v>
      </c>
      <c r="P114" s="607" t="s">
        <v>51</v>
      </c>
      <c r="Q114" s="607" t="s">
        <v>52</v>
      </c>
      <c r="R114" s="614">
        <v>18.25</v>
      </c>
      <c r="S114" s="615">
        <f>ROUND(K114,2)*R114</f>
        <v>16203.08</v>
      </c>
    </row>
    <row r="115" spans="1:19" ht="45" customHeight="1" x14ac:dyDescent="0.25">
      <c r="A115" s="616" t="s">
        <v>19</v>
      </c>
      <c r="B115" s="616" t="s">
        <v>67</v>
      </c>
      <c r="C115" s="616" t="s">
        <v>21</v>
      </c>
      <c r="D115" s="616" t="s">
        <v>21</v>
      </c>
      <c r="E115" s="616" t="s">
        <v>205</v>
      </c>
      <c r="F115" s="616" t="s">
        <v>21</v>
      </c>
      <c r="G115" s="616" t="s">
        <v>21</v>
      </c>
      <c r="H115" s="616" t="s">
        <v>21</v>
      </c>
      <c r="I115" s="616" t="s">
        <v>21</v>
      </c>
      <c r="J115" s="616" t="s">
        <v>21</v>
      </c>
      <c r="K115" s="616" t="s">
        <v>21</v>
      </c>
      <c r="L115" s="617">
        <f>ROUND(L116,2)+ROUND(L117,2)+ROUND(L118,2)+ROUND(L119,2)+ROUND(L120,2)</f>
        <v>63846.92</v>
      </c>
      <c r="M115" s="616" t="s">
        <v>21</v>
      </c>
      <c r="N115" s="616" t="s">
        <v>21</v>
      </c>
      <c r="O115" s="616" t="s">
        <v>21</v>
      </c>
      <c r="P115" s="616" t="s">
        <v>21</v>
      </c>
      <c r="Q115" s="616" t="s">
        <v>21</v>
      </c>
      <c r="R115" s="616" t="s">
        <v>21</v>
      </c>
      <c r="S115" s="616" t="s">
        <v>21</v>
      </c>
    </row>
    <row r="116" spans="1:19" ht="45" customHeight="1" x14ac:dyDescent="0.25">
      <c r="A116" s="618" t="s">
        <v>23</v>
      </c>
      <c r="B116" s="618" t="s">
        <v>206</v>
      </c>
      <c r="C116" s="618" t="s">
        <v>25</v>
      </c>
      <c r="D116" s="618" t="s">
        <v>190</v>
      </c>
      <c r="E116" s="618" t="s">
        <v>191</v>
      </c>
      <c r="F116" s="619">
        <f>R116</f>
        <v>344.1</v>
      </c>
      <c r="G116" s="618" t="s">
        <v>28</v>
      </c>
      <c r="H116" s="620">
        <v>57.52</v>
      </c>
      <c r="I116" s="621">
        <v>57.52</v>
      </c>
      <c r="J116" s="622">
        <v>0.25</v>
      </c>
      <c r="K116" s="623">
        <f>ROUND(I116,2)+(ROUND(I116,2)*J116)</f>
        <v>71.900000000000006</v>
      </c>
      <c r="L116" s="624">
        <f>ROUND(S116,2)</f>
        <v>24740.79</v>
      </c>
      <c r="M116" s="618"/>
      <c r="N116" s="618" t="s">
        <v>53</v>
      </c>
      <c r="O116" s="618" t="s">
        <v>192</v>
      </c>
      <c r="P116" s="618" t="s">
        <v>51</v>
      </c>
      <c r="Q116" s="618" t="s">
        <v>52</v>
      </c>
      <c r="R116" s="625">
        <v>344.1</v>
      </c>
      <c r="S116" s="626">
        <f>ROUND(K116,2)*R116</f>
        <v>24740.790000000005</v>
      </c>
    </row>
    <row r="117" spans="1:19" ht="45" customHeight="1" x14ac:dyDescent="0.25">
      <c r="A117" s="627" t="s">
        <v>23</v>
      </c>
      <c r="B117" s="627" t="s">
        <v>207</v>
      </c>
      <c r="C117" s="627" t="s">
        <v>25</v>
      </c>
      <c r="D117" s="627" t="s">
        <v>208</v>
      </c>
      <c r="E117" s="627" t="s">
        <v>209</v>
      </c>
      <c r="F117" s="628">
        <f>R117</f>
        <v>675.91</v>
      </c>
      <c r="G117" s="627" t="s">
        <v>122</v>
      </c>
      <c r="H117" s="629">
        <v>12.54</v>
      </c>
      <c r="I117" s="630">
        <v>12.54</v>
      </c>
      <c r="J117" s="631">
        <v>0.25</v>
      </c>
      <c r="K117" s="632">
        <f>ROUND(I117,2)+(ROUND(I117,2)*J117)</f>
        <v>15.674999999999999</v>
      </c>
      <c r="L117" s="633">
        <f>ROUND(S117,2)</f>
        <v>10598.27</v>
      </c>
      <c r="M117" s="627"/>
      <c r="N117" s="627" t="s">
        <v>53</v>
      </c>
      <c r="O117" s="627" t="s">
        <v>192</v>
      </c>
      <c r="P117" s="627" t="s">
        <v>51</v>
      </c>
      <c r="Q117" s="627" t="s">
        <v>52</v>
      </c>
      <c r="R117" s="634">
        <v>675.91</v>
      </c>
      <c r="S117" s="635">
        <f>ROUND(K117,2)*R117</f>
        <v>10598.2688</v>
      </c>
    </row>
    <row r="118" spans="1:19" ht="45" customHeight="1" x14ac:dyDescent="0.25">
      <c r="A118" s="636" t="s">
        <v>23</v>
      </c>
      <c r="B118" s="636" t="s">
        <v>210</v>
      </c>
      <c r="C118" s="636" t="s">
        <v>25</v>
      </c>
      <c r="D118" s="636" t="s">
        <v>194</v>
      </c>
      <c r="E118" s="636" t="s">
        <v>195</v>
      </c>
      <c r="F118" s="637">
        <f>R118</f>
        <v>9.64</v>
      </c>
      <c r="G118" s="636" t="s">
        <v>122</v>
      </c>
      <c r="H118" s="638">
        <v>11.13</v>
      </c>
      <c r="I118" s="639">
        <v>11.13</v>
      </c>
      <c r="J118" s="640">
        <v>0.25</v>
      </c>
      <c r="K118" s="641">
        <f>ROUND(I118,2)+(ROUND(I118,2)*J118)</f>
        <v>13.912500000000001</v>
      </c>
      <c r="L118" s="642">
        <f>ROUND(S118,2)</f>
        <v>134.09</v>
      </c>
      <c r="M118" s="636"/>
      <c r="N118" s="636" t="s">
        <v>53</v>
      </c>
      <c r="O118" s="636" t="s">
        <v>192</v>
      </c>
      <c r="P118" s="636" t="s">
        <v>51</v>
      </c>
      <c r="Q118" s="636" t="s">
        <v>52</v>
      </c>
      <c r="R118" s="643">
        <v>9.64</v>
      </c>
      <c r="S118" s="644">
        <f>ROUND(K118,2)*R118</f>
        <v>134.0924</v>
      </c>
    </row>
    <row r="119" spans="1:19" ht="45" customHeight="1" x14ac:dyDescent="0.25">
      <c r="A119" s="645" t="s">
        <v>23</v>
      </c>
      <c r="B119" s="645" t="s">
        <v>211</v>
      </c>
      <c r="C119" s="645" t="s">
        <v>25</v>
      </c>
      <c r="D119" s="645" t="s">
        <v>200</v>
      </c>
      <c r="E119" s="645" t="s">
        <v>201</v>
      </c>
      <c r="F119" s="646">
        <f>R119</f>
        <v>365.31</v>
      </c>
      <c r="G119" s="645" t="s">
        <v>122</v>
      </c>
      <c r="H119" s="647">
        <v>14.4</v>
      </c>
      <c r="I119" s="648">
        <v>14.4</v>
      </c>
      <c r="J119" s="649">
        <v>0.25</v>
      </c>
      <c r="K119" s="650">
        <f>ROUND(I119,2)+(ROUND(I119,2)*J119)</f>
        <v>18</v>
      </c>
      <c r="L119" s="651">
        <f>ROUND(S119,2)</f>
        <v>6575.58</v>
      </c>
      <c r="M119" s="645"/>
      <c r="N119" s="645" t="s">
        <v>53</v>
      </c>
      <c r="O119" s="645" t="s">
        <v>192</v>
      </c>
      <c r="P119" s="645" t="s">
        <v>51</v>
      </c>
      <c r="Q119" s="645" t="s">
        <v>52</v>
      </c>
      <c r="R119" s="652">
        <v>365.31</v>
      </c>
      <c r="S119" s="653">
        <f>ROUND(K119,2)*R119</f>
        <v>6575.58</v>
      </c>
    </row>
    <row r="120" spans="1:19" ht="45" customHeight="1" x14ac:dyDescent="0.25">
      <c r="A120" s="654" t="s">
        <v>23</v>
      </c>
      <c r="B120" s="654" t="s">
        <v>212</v>
      </c>
      <c r="C120" s="654" t="s">
        <v>25</v>
      </c>
      <c r="D120" s="654" t="s">
        <v>213</v>
      </c>
      <c r="E120" s="654" t="s">
        <v>214</v>
      </c>
      <c r="F120" s="655">
        <f>R120</f>
        <v>24.55</v>
      </c>
      <c r="G120" s="654" t="s">
        <v>93</v>
      </c>
      <c r="H120" s="656">
        <v>710.33</v>
      </c>
      <c r="I120" s="657">
        <v>710.33</v>
      </c>
      <c r="J120" s="658">
        <v>0.25</v>
      </c>
      <c r="K120" s="659">
        <f>ROUND(I120,2)+(ROUND(I120,2)*J120)</f>
        <v>887.91250000000002</v>
      </c>
      <c r="L120" s="660">
        <f>ROUND(S120,2)</f>
        <v>21798.19</v>
      </c>
      <c r="M120" s="654"/>
      <c r="N120" s="654" t="s">
        <v>53</v>
      </c>
      <c r="O120" s="654" t="s">
        <v>192</v>
      </c>
      <c r="P120" s="654" t="s">
        <v>51</v>
      </c>
      <c r="Q120" s="654" t="s">
        <v>52</v>
      </c>
      <c r="R120" s="661">
        <v>24.55</v>
      </c>
      <c r="S120" s="662">
        <f>ROUND(K120,2)*R120</f>
        <v>21798.190500000001</v>
      </c>
    </row>
    <row r="121" spans="1:19" ht="45" customHeight="1" x14ac:dyDescent="0.25">
      <c r="A121" s="663" t="s">
        <v>19</v>
      </c>
      <c r="B121" s="663" t="s">
        <v>69</v>
      </c>
      <c r="C121" s="663" t="s">
        <v>21</v>
      </c>
      <c r="D121" s="663" t="s">
        <v>21</v>
      </c>
      <c r="E121" s="663" t="s">
        <v>215</v>
      </c>
      <c r="F121" s="663" t="s">
        <v>21</v>
      </c>
      <c r="G121" s="663" t="s">
        <v>21</v>
      </c>
      <c r="H121" s="663" t="s">
        <v>21</v>
      </c>
      <c r="I121" s="663" t="s">
        <v>21</v>
      </c>
      <c r="J121" s="663" t="s">
        <v>21</v>
      </c>
      <c r="K121" s="663" t="s">
        <v>21</v>
      </c>
      <c r="L121" s="664">
        <f>ROUND(L122,2)</f>
        <v>4503.07</v>
      </c>
      <c r="M121" s="663" t="s">
        <v>21</v>
      </c>
      <c r="N121" s="663" t="s">
        <v>21</v>
      </c>
      <c r="O121" s="663" t="s">
        <v>21</v>
      </c>
      <c r="P121" s="663" t="s">
        <v>21</v>
      </c>
      <c r="Q121" s="663" t="s">
        <v>21</v>
      </c>
      <c r="R121" s="663" t="s">
        <v>21</v>
      </c>
      <c r="S121" s="663" t="s">
        <v>21</v>
      </c>
    </row>
    <row r="122" spans="1:19" ht="45" customHeight="1" x14ac:dyDescent="0.25">
      <c r="A122" s="665" t="s">
        <v>23</v>
      </c>
      <c r="B122" s="665" t="s">
        <v>216</v>
      </c>
      <c r="C122" s="665" t="s">
        <v>25</v>
      </c>
      <c r="D122" s="665" t="s">
        <v>217</v>
      </c>
      <c r="E122" s="665" t="s">
        <v>218</v>
      </c>
      <c r="F122" s="666">
        <f>R122</f>
        <v>124.12</v>
      </c>
      <c r="G122" s="665" t="s">
        <v>44</v>
      </c>
      <c r="H122" s="667">
        <v>29.02</v>
      </c>
      <c r="I122" s="668">
        <v>29.02</v>
      </c>
      <c r="J122" s="669">
        <v>0.25</v>
      </c>
      <c r="K122" s="670">
        <f>ROUND(I122,2)+(ROUND(I122,2)*J122)</f>
        <v>36.274999999999999</v>
      </c>
      <c r="L122" s="671">
        <f>ROUND(S122,2)</f>
        <v>4503.07</v>
      </c>
      <c r="M122" s="665"/>
      <c r="N122" s="665" t="s">
        <v>53</v>
      </c>
      <c r="O122" s="665" t="s">
        <v>192</v>
      </c>
      <c r="P122" s="665" t="s">
        <v>51</v>
      </c>
      <c r="Q122" s="665" t="s">
        <v>52</v>
      </c>
      <c r="R122" s="672">
        <v>124.12</v>
      </c>
      <c r="S122" s="673">
        <f>ROUND(K122,2)*R122</f>
        <v>4503.0736000000006</v>
      </c>
    </row>
    <row r="123" spans="1:19" ht="45" customHeight="1" x14ac:dyDescent="0.25">
      <c r="A123" s="674" t="s">
        <v>19</v>
      </c>
      <c r="B123" s="674" t="s">
        <v>71</v>
      </c>
      <c r="C123" s="674" t="s">
        <v>21</v>
      </c>
      <c r="D123" s="674" t="s">
        <v>21</v>
      </c>
      <c r="E123" s="674" t="s">
        <v>219</v>
      </c>
      <c r="F123" s="674" t="s">
        <v>21</v>
      </c>
      <c r="G123" s="674" t="s">
        <v>21</v>
      </c>
      <c r="H123" s="674" t="s">
        <v>21</v>
      </c>
      <c r="I123" s="674" t="s">
        <v>21</v>
      </c>
      <c r="J123" s="674" t="s">
        <v>21</v>
      </c>
      <c r="K123" s="674" t="s">
        <v>21</v>
      </c>
      <c r="L123" s="675">
        <f>ROUND(L124,2)+ROUND(L125,2)+ROUND(L126,2)+ROUND(L127,2)</f>
        <v>2903.51</v>
      </c>
      <c r="M123" s="674" t="s">
        <v>21</v>
      </c>
      <c r="N123" s="674" t="s">
        <v>21</v>
      </c>
      <c r="O123" s="674" t="s">
        <v>21</v>
      </c>
      <c r="P123" s="674" t="s">
        <v>21</v>
      </c>
      <c r="Q123" s="674" t="s">
        <v>21</v>
      </c>
      <c r="R123" s="674" t="s">
        <v>21</v>
      </c>
      <c r="S123" s="674" t="s">
        <v>21</v>
      </c>
    </row>
    <row r="124" spans="1:19" ht="45" customHeight="1" x14ac:dyDescent="0.25">
      <c r="A124" s="676" t="s">
        <v>23</v>
      </c>
      <c r="B124" s="676" t="s">
        <v>220</v>
      </c>
      <c r="C124" s="676" t="s">
        <v>25</v>
      </c>
      <c r="D124" s="676" t="s">
        <v>190</v>
      </c>
      <c r="E124" s="676" t="s">
        <v>191</v>
      </c>
      <c r="F124" s="677">
        <f>R124</f>
        <v>18</v>
      </c>
      <c r="G124" s="676" t="s">
        <v>28</v>
      </c>
      <c r="H124" s="678">
        <v>57.52</v>
      </c>
      <c r="I124" s="679">
        <v>57.52</v>
      </c>
      <c r="J124" s="680">
        <v>0.25</v>
      </c>
      <c r="K124" s="681">
        <f>ROUND(I124,2)+(ROUND(I124,2)*J124)</f>
        <v>71.900000000000006</v>
      </c>
      <c r="L124" s="682">
        <f>ROUND(S124,2)</f>
        <v>1294.2</v>
      </c>
      <c r="M124" s="676"/>
      <c r="N124" s="676" t="s">
        <v>53</v>
      </c>
      <c r="O124" s="676" t="s">
        <v>192</v>
      </c>
      <c r="P124" s="676" t="s">
        <v>51</v>
      </c>
      <c r="Q124" s="676" t="s">
        <v>52</v>
      </c>
      <c r="R124" s="683">
        <v>18</v>
      </c>
      <c r="S124" s="684">
        <f>ROUND(K124,2)*R124</f>
        <v>1294.2</v>
      </c>
    </row>
    <row r="125" spans="1:19" ht="45" customHeight="1" x14ac:dyDescent="0.25">
      <c r="A125" s="685" t="s">
        <v>23</v>
      </c>
      <c r="B125" s="685" t="s">
        <v>221</v>
      </c>
      <c r="C125" s="685" t="s">
        <v>25</v>
      </c>
      <c r="D125" s="685" t="s">
        <v>208</v>
      </c>
      <c r="E125" s="685" t="s">
        <v>209</v>
      </c>
      <c r="F125" s="686">
        <f>R125</f>
        <v>43.92</v>
      </c>
      <c r="G125" s="685" t="s">
        <v>122</v>
      </c>
      <c r="H125" s="687">
        <v>12.54</v>
      </c>
      <c r="I125" s="688">
        <v>12.54</v>
      </c>
      <c r="J125" s="689">
        <v>0.25</v>
      </c>
      <c r="K125" s="690">
        <f>ROUND(I125,2)+(ROUND(I125,2)*J125)</f>
        <v>15.674999999999999</v>
      </c>
      <c r="L125" s="691">
        <f>ROUND(S125,2)</f>
        <v>688.67</v>
      </c>
      <c r="M125" s="685"/>
      <c r="N125" s="685" t="s">
        <v>53</v>
      </c>
      <c r="O125" s="685" t="s">
        <v>192</v>
      </c>
      <c r="P125" s="685" t="s">
        <v>51</v>
      </c>
      <c r="Q125" s="685" t="s">
        <v>52</v>
      </c>
      <c r="R125" s="692">
        <v>43.92</v>
      </c>
      <c r="S125" s="693">
        <f>ROUND(K125,2)*R125</f>
        <v>688.66560000000004</v>
      </c>
    </row>
    <row r="126" spans="1:19" ht="45" customHeight="1" x14ac:dyDescent="0.25">
      <c r="A126" s="694" t="s">
        <v>23</v>
      </c>
      <c r="B126" s="694" t="s">
        <v>222</v>
      </c>
      <c r="C126" s="694" t="s">
        <v>25</v>
      </c>
      <c r="D126" s="694" t="s">
        <v>200</v>
      </c>
      <c r="E126" s="694" t="s">
        <v>201</v>
      </c>
      <c r="F126" s="695">
        <f>R126</f>
        <v>13.66</v>
      </c>
      <c r="G126" s="694" t="s">
        <v>122</v>
      </c>
      <c r="H126" s="696">
        <v>14.4</v>
      </c>
      <c r="I126" s="697">
        <v>14.4</v>
      </c>
      <c r="J126" s="698">
        <v>0.25</v>
      </c>
      <c r="K126" s="699">
        <f>ROUND(I126,2)+(ROUND(I126,2)*J126)</f>
        <v>18</v>
      </c>
      <c r="L126" s="700">
        <f>ROUND(S126,2)</f>
        <v>245.88</v>
      </c>
      <c r="M126" s="694"/>
      <c r="N126" s="694" t="s">
        <v>53</v>
      </c>
      <c r="O126" s="694" t="s">
        <v>192</v>
      </c>
      <c r="P126" s="694" t="s">
        <v>51</v>
      </c>
      <c r="Q126" s="694" t="s">
        <v>52</v>
      </c>
      <c r="R126" s="701">
        <v>13.66</v>
      </c>
      <c r="S126" s="702">
        <f>ROUND(K126,2)*R126</f>
        <v>245.88</v>
      </c>
    </row>
    <row r="127" spans="1:19" ht="45" customHeight="1" x14ac:dyDescent="0.25">
      <c r="A127" s="703" t="s">
        <v>23</v>
      </c>
      <c r="B127" s="703" t="s">
        <v>223</v>
      </c>
      <c r="C127" s="703" t="s">
        <v>25</v>
      </c>
      <c r="D127" s="703" t="s">
        <v>203</v>
      </c>
      <c r="E127" s="703" t="s">
        <v>204</v>
      </c>
      <c r="F127" s="704">
        <f>R127</f>
        <v>0.76</v>
      </c>
      <c r="G127" s="703" t="s">
        <v>93</v>
      </c>
      <c r="H127" s="705">
        <v>710.27</v>
      </c>
      <c r="I127" s="706">
        <v>710.27</v>
      </c>
      <c r="J127" s="707">
        <v>0.25</v>
      </c>
      <c r="K127" s="708">
        <f>ROUND(I127,2)+(ROUND(I127,2)*J127)</f>
        <v>887.83749999999998</v>
      </c>
      <c r="L127" s="709">
        <f>ROUND(S127,2)</f>
        <v>674.76</v>
      </c>
      <c r="M127" s="703"/>
      <c r="N127" s="703" t="s">
        <v>53</v>
      </c>
      <c r="O127" s="703" t="s">
        <v>192</v>
      </c>
      <c r="P127" s="703" t="s">
        <v>51</v>
      </c>
      <c r="Q127" s="703" t="s">
        <v>52</v>
      </c>
      <c r="R127" s="710">
        <v>0.76</v>
      </c>
      <c r="S127" s="711">
        <f>ROUND(K127,2)*R127</f>
        <v>674.75840000000005</v>
      </c>
    </row>
    <row r="128" spans="1:19" ht="45" customHeight="1" x14ac:dyDescent="0.25">
      <c r="A128" s="712" t="s">
        <v>19</v>
      </c>
      <c r="B128" s="712" t="s">
        <v>73</v>
      </c>
      <c r="C128" s="712" t="s">
        <v>21</v>
      </c>
      <c r="D128" s="712" t="s">
        <v>21</v>
      </c>
      <c r="E128" s="712" t="s">
        <v>224</v>
      </c>
      <c r="F128" s="712" t="s">
        <v>21</v>
      </c>
      <c r="G128" s="712" t="s">
        <v>21</v>
      </c>
      <c r="H128" s="712" t="s">
        <v>21</v>
      </c>
      <c r="I128" s="712" t="s">
        <v>21</v>
      </c>
      <c r="J128" s="712" t="s">
        <v>21</v>
      </c>
      <c r="K128" s="712" t="s">
        <v>21</v>
      </c>
      <c r="L128" s="713">
        <f>ROUND(L129,2)+ROUND(L130,2)+ROUND(L131,2)+ROUND(L132,2)+ROUND(L133,2)</f>
        <v>3493.32</v>
      </c>
      <c r="M128" s="712" t="s">
        <v>21</v>
      </c>
      <c r="N128" s="712" t="s">
        <v>21</v>
      </c>
      <c r="O128" s="712" t="s">
        <v>21</v>
      </c>
      <c r="P128" s="712" t="s">
        <v>21</v>
      </c>
      <c r="Q128" s="712" t="s">
        <v>21</v>
      </c>
      <c r="R128" s="712" t="s">
        <v>21</v>
      </c>
      <c r="S128" s="712" t="s">
        <v>21</v>
      </c>
    </row>
    <row r="129" spans="1:19" ht="45" customHeight="1" x14ac:dyDescent="0.25">
      <c r="A129" s="714" t="s">
        <v>23</v>
      </c>
      <c r="B129" s="714" t="s">
        <v>225</v>
      </c>
      <c r="C129" s="714" t="s">
        <v>25</v>
      </c>
      <c r="D129" s="714" t="s">
        <v>190</v>
      </c>
      <c r="E129" s="714" t="s">
        <v>191</v>
      </c>
      <c r="F129" s="715">
        <f>R129</f>
        <v>19.239999999999998</v>
      </c>
      <c r="G129" s="714" t="s">
        <v>28</v>
      </c>
      <c r="H129" s="716">
        <v>57.52</v>
      </c>
      <c r="I129" s="717">
        <v>57.52</v>
      </c>
      <c r="J129" s="718">
        <v>0.25</v>
      </c>
      <c r="K129" s="719">
        <f>ROUND(I129,2)+(ROUND(I129,2)*J129)</f>
        <v>71.900000000000006</v>
      </c>
      <c r="L129" s="720">
        <f>ROUND(S129,2)</f>
        <v>1383.36</v>
      </c>
      <c r="M129" s="714"/>
      <c r="N129" s="714" t="s">
        <v>53</v>
      </c>
      <c r="O129" s="714" t="s">
        <v>192</v>
      </c>
      <c r="P129" s="714" t="s">
        <v>51</v>
      </c>
      <c r="Q129" s="714" t="s">
        <v>52</v>
      </c>
      <c r="R129" s="721">
        <v>19.239999999999998</v>
      </c>
      <c r="S129" s="722">
        <f>ROUND(K129,2)*R129</f>
        <v>1383.356</v>
      </c>
    </row>
    <row r="130" spans="1:19" ht="45" customHeight="1" x14ac:dyDescent="0.25">
      <c r="A130" s="723" t="s">
        <v>23</v>
      </c>
      <c r="B130" s="723" t="s">
        <v>226</v>
      </c>
      <c r="C130" s="723" t="s">
        <v>25</v>
      </c>
      <c r="D130" s="723" t="s">
        <v>227</v>
      </c>
      <c r="E130" s="723" t="s">
        <v>228</v>
      </c>
      <c r="F130" s="724">
        <f>R130</f>
        <v>19.239999999999998</v>
      </c>
      <c r="G130" s="723" t="s">
        <v>122</v>
      </c>
      <c r="H130" s="725">
        <v>13.44</v>
      </c>
      <c r="I130" s="726">
        <v>13.44</v>
      </c>
      <c r="J130" s="727">
        <v>0.25</v>
      </c>
      <c r="K130" s="728">
        <f>ROUND(I130,2)+(ROUND(I130,2)*J130)</f>
        <v>16.8</v>
      </c>
      <c r="L130" s="729">
        <f>ROUND(S130,2)</f>
        <v>323.23</v>
      </c>
      <c r="M130" s="723"/>
      <c r="N130" s="723" t="s">
        <v>53</v>
      </c>
      <c r="O130" s="723" t="s">
        <v>192</v>
      </c>
      <c r="P130" s="723" t="s">
        <v>51</v>
      </c>
      <c r="Q130" s="723" t="s">
        <v>52</v>
      </c>
      <c r="R130" s="730">
        <v>19.239999999999998</v>
      </c>
      <c r="S130" s="731">
        <f>ROUND(K130,2)*R130</f>
        <v>323.23199999999997</v>
      </c>
    </row>
    <row r="131" spans="1:19" ht="45" customHeight="1" x14ac:dyDescent="0.25">
      <c r="A131" s="732" t="s">
        <v>23</v>
      </c>
      <c r="B131" s="732" t="s">
        <v>229</v>
      </c>
      <c r="C131" s="732" t="s">
        <v>25</v>
      </c>
      <c r="D131" s="732" t="s">
        <v>208</v>
      </c>
      <c r="E131" s="732" t="s">
        <v>209</v>
      </c>
      <c r="F131" s="733">
        <f>R131</f>
        <v>19.45</v>
      </c>
      <c r="G131" s="732" t="s">
        <v>122</v>
      </c>
      <c r="H131" s="734">
        <v>12.54</v>
      </c>
      <c r="I131" s="735">
        <v>12.54</v>
      </c>
      <c r="J131" s="736">
        <v>0.25</v>
      </c>
      <c r="K131" s="737">
        <f>ROUND(I131,2)+(ROUND(I131,2)*J131)</f>
        <v>15.674999999999999</v>
      </c>
      <c r="L131" s="738">
        <f>ROUND(S131,2)</f>
        <v>304.98</v>
      </c>
      <c r="M131" s="732"/>
      <c r="N131" s="732" t="s">
        <v>53</v>
      </c>
      <c r="O131" s="732" t="s">
        <v>192</v>
      </c>
      <c r="P131" s="732" t="s">
        <v>51</v>
      </c>
      <c r="Q131" s="732" t="s">
        <v>52</v>
      </c>
      <c r="R131" s="739">
        <v>19.45</v>
      </c>
      <c r="S131" s="740">
        <f>ROUND(K131,2)*R131</f>
        <v>304.976</v>
      </c>
    </row>
    <row r="132" spans="1:19" ht="45" customHeight="1" x14ac:dyDescent="0.25">
      <c r="A132" s="741" t="s">
        <v>23</v>
      </c>
      <c r="B132" s="741" t="s">
        <v>230</v>
      </c>
      <c r="C132" s="741" t="s">
        <v>25</v>
      </c>
      <c r="D132" s="741" t="s">
        <v>194</v>
      </c>
      <c r="E132" s="741" t="s">
        <v>195</v>
      </c>
      <c r="F132" s="742">
        <f>R132</f>
        <v>28.01</v>
      </c>
      <c r="G132" s="741" t="s">
        <v>122</v>
      </c>
      <c r="H132" s="743">
        <v>11.13</v>
      </c>
      <c r="I132" s="744">
        <v>11.13</v>
      </c>
      <c r="J132" s="745">
        <v>0.25</v>
      </c>
      <c r="K132" s="746">
        <f>ROUND(I132,2)+(ROUND(I132,2)*J132)</f>
        <v>13.912500000000001</v>
      </c>
      <c r="L132" s="747">
        <f>ROUND(S132,2)</f>
        <v>389.62</v>
      </c>
      <c r="M132" s="741"/>
      <c r="N132" s="741" t="s">
        <v>53</v>
      </c>
      <c r="O132" s="741" t="s">
        <v>192</v>
      </c>
      <c r="P132" s="741" t="s">
        <v>51</v>
      </c>
      <c r="Q132" s="741" t="s">
        <v>52</v>
      </c>
      <c r="R132" s="748">
        <v>28.01</v>
      </c>
      <c r="S132" s="749">
        <f>ROUND(K132,2)*R132</f>
        <v>389.6191</v>
      </c>
    </row>
    <row r="133" spans="1:19" ht="45" customHeight="1" x14ac:dyDescent="0.25">
      <c r="A133" s="750" t="s">
        <v>23</v>
      </c>
      <c r="B133" s="750" t="s">
        <v>231</v>
      </c>
      <c r="C133" s="750" t="s">
        <v>25</v>
      </c>
      <c r="D133" s="750" t="s">
        <v>213</v>
      </c>
      <c r="E133" s="750" t="s">
        <v>214</v>
      </c>
      <c r="F133" s="751">
        <f>R133</f>
        <v>1.23</v>
      </c>
      <c r="G133" s="750" t="s">
        <v>93</v>
      </c>
      <c r="H133" s="752">
        <v>710.33</v>
      </c>
      <c r="I133" s="753">
        <v>710.33</v>
      </c>
      <c r="J133" s="754">
        <v>0.25</v>
      </c>
      <c r="K133" s="755">
        <f>ROUND(I133,2)+(ROUND(I133,2)*J133)</f>
        <v>887.91250000000002</v>
      </c>
      <c r="L133" s="756">
        <f>ROUND(S133,2)</f>
        <v>1092.1300000000001</v>
      </c>
      <c r="M133" s="750"/>
      <c r="N133" s="750" t="s">
        <v>53</v>
      </c>
      <c r="O133" s="750" t="s">
        <v>192</v>
      </c>
      <c r="P133" s="750" t="s">
        <v>51</v>
      </c>
      <c r="Q133" s="750" t="s">
        <v>52</v>
      </c>
      <c r="R133" s="757">
        <v>1.23</v>
      </c>
      <c r="S133" s="758">
        <f>ROUND(K133,2)*R133</f>
        <v>1092.1293000000001</v>
      </c>
    </row>
    <row r="134" spans="1:19" ht="45" customHeight="1" x14ac:dyDescent="0.25">
      <c r="A134" s="759" t="s">
        <v>19</v>
      </c>
      <c r="B134" s="759" t="s">
        <v>75</v>
      </c>
      <c r="C134" s="759" t="s">
        <v>21</v>
      </c>
      <c r="D134" s="759" t="s">
        <v>21</v>
      </c>
      <c r="E134" s="759" t="s">
        <v>232</v>
      </c>
      <c r="F134" s="759" t="s">
        <v>21</v>
      </c>
      <c r="G134" s="759" t="s">
        <v>21</v>
      </c>
      <c r="H134" s="759" t="s">
        <v>21</v>
      </c>
      <c r="I134" s="759" t="s">
        <v>21</v>
      </c>
      <c r="J134" s="759" t="s">
        <v>21</v>
      </c>
      <c r="K134" s="759" t="s">
        <v>21</v>
      </c>
      <c r="L134" s="760">
        <f>ROUND(L135,2)</f>
        <v>158097.89000000001</v>
      </c>
      <c r="M134" s="759" t="s">
        <v>21</v>
      </c>
      <c r="N134" s="759" t="s">
        <v>21</v>
      </c>
      <c r="O134" s="759" t="s">
        <v>21</v>
      </c>
      <c r="P134" s="759" t="s">
        <v>21</v>
      </c>
      <c r="Q134" s="759" t="s">
        <v>21</v>
      </c>
      <c r="R134" s="759" t="s">
        <v>21</v>
      </c>
      <c r="S134" s="759" t="s">
        <v>21</v>
      </c>
    </row>
    <row r="135" spans="1:19" ht="45" customHeight="1" x14ac:dyDescent="0.25">
      <c r="A135" s="761" t="s">
        <v>23</v>
      </c>
      <c r="B135" s="761" t="s">
        <v>233</v>
      </c>
      <c r="C135" s="761" t="s">
        <v>38</v>
      </c>
      <c r="D135" s="761" t="s">
        <v>234</v>
      </c>
      <c r="E135" s="761" t="s">
        <v>235</v>
      </c>
      <c r="F135" s="762">
        <f>R135</f>
        <v>9693.31</v>
      </c>
      <c r="G135" s="761" t="s">
        <v>122</v>
      </c>
      <c r="H135" s="763">
        <v>13.05</v>
      </c>
      <c r="I135" s="764">
        <v>13.05</v>
      </c>
      <c r="J135" s="765">
        <v>0.25</v>
      </c>
      <c r="K135" s="766">
        <f>ROUND(I135,2)+(ROUND(I135,2)*J135)</f>
        <v>16.3125</v>
      </c>
      <c r="L135" s="767">
        <f>ROUND(S135,2)</f>
        <v>158097.89000000001</v>
      </c>
      <c r="M135" s="761"/>
      <c r="N135" s="761" t="s">
        <v>53</v>
      </c>
      <c r="O135" s="761" t="s">
        <v>192</v>
      </c>
      <c r="P135" s="761" t="s">
        <v>51</v>
      </c>
      <c r="Q135" s="761" t="s">
        <v>52</v>
      </c>
      <c r="R135" s="768">
        <v>9693.31</v>
      </c>
      <c r="S135" s="769">
        <f>ROUND(K135,2)*R135</f>
        <v>158097.88609999997</v>
      </c>
    </row>
    <row r="136" spans="1:19" ht="45" customHeight="1" x14ac:dyDescent="0.25">
      <c r="A136" s="770" t="s">
        <v>19</v>
      </c>
      <c r="B136" s="770" t="s">
        <v>77</v>
      </c>
      <c r="C136" s="770" t="s">
        <v>21</v>
      </c>
      <c r="D136" s="770" t="s">
        <v>21</v>
      </c>
      <c r="E136" s="770" t="s">
        <v>236</v>
      </c>
      <c r="F136" s="770" t="s">
        <v>21</v>
      </c>
      <c r="G136" s="770" t="s">
        <v>21</v>
      </c>
      <c r="H136" s="770" t="s">
        <v>21</v>
      </c>
      <c r="I136" s="770" t="s">
        <v>21</v>
      </c>
      <c r="J136" s="770" t="s">
        <v>21</v>
      </c>
      <c r="K136" s="770" t="s">
        <v>21</v>
      </c>
      <c r="L136" s="771">
        <f>ROUND(L137,2)+ROUND(L138,2)+ROUND(L139,2)+ROUND(L140,2)</f>
        <v>70396.91</v>
      </c>
      <c r="M136" s="770" t="s">
        <v>21</v>
      </c>
      <c r="N136" s="770" t="s">
        <v>21</v>
      </c>
      <c r="O136" s="770" t="s">
        <v>21</v>
      </c>
      <c r="P136" s="770" t="s">
        <v>21</v>
      </c>
      <c r="Q136" s="770" t="s">
        <v>21</v>
      </c>
      <c r="R136" s="770" t="s">
        <v>21</v>
      </c>
      <c r="S136" s="770" t="s">
        <v>21</v>
      </c>
    </row>
    <row r="137" spans="1:19" ht="45" customHeight="1" x14ac:dyDescent="0.25">
      <c r="A137" s="772" t="s">
        <v>23</v>
      </c>
      <c r="B137" s="772" t="s">
        <v>237</v>
      </c>
      <c r="C137" s="772" t="s">
        <v>25</v>
      </c>
      <c r="D137" s="772" t="s">
        <v>238</v>
      </c>
      <c r="E137" s="772" t="s">
        <v>239</v>
      </c>
      <c r="F137" s="773">
        <f>R137</f>
        <v>783.82</v>
      </c>
      <c r="G137" s="772" t="s">
        <v>28</v>
      </c>
      <c r="H137" s="774">
        <v>3.75</v>
      </c>
      <c r="I137" s="775">
        <v>3.75</v>
      </c>
      <c r="J137" s="776">
        <v>0.25</v>
      </c>
      <c r="K137" s="777">
        <f>ROUND(I137,2)+(ROUND(I137,2)*J137)</f>
        <v>4.6875</v>
      </c>
      <c r="L137" s="778">
        <f>ROUND(S137,2)</f>
        <v>3676.12</v>
      </c>
      <c r="M137" s="772"/>
      <c r="N137" s="772" t="s">
        <v>53</v>
      </c>
      <c r="O137" s="772" t="s">
        <v>192</v>
      </c>
      <c r="P137" s="772" t="s">
        <v>51</v>
      </c>
      <c r="Q137" s="772" t="s">
        <v>52</v>
      </c>
      <c r="R137" s="779">
        <v>783.82</v>
      </c>
      <c r="S137" s="780">
        <f>ROUND(K137,2)*R137</f>
        <v>3676.1158000000005</v>
      </c>
    </row>
    <row r="138" spans="1:19" ht="45" customHeight="1" x14ac:dyDescent="0.25">
      <c r="A138" s="781" t="s">
        <v>23</v>
      </c>
      <c r="B138" s="781" t="s">
        <v>240</v>
      </c>
      <c r="C138" s="781" t="s">
        <v>25</v>
      </c>
      <c r="D138" s="781" t="s">
        <v>241</v>
      </c>
      <c r="E138" s="781" t="s">
        <v>242</v>
      </c>
      <c r="F138" s="782">
        <f>R138</f>
        <v>39.19</v>
      </c>
      <c r="G138" s="781" t="s">
        <v>93</v>
      </c>
      <c r="H138" s="783">
        <v>211.57</v>
      </c>
      <c r="I138" s="784">
        <v>211.57</v>
      </c>
      <c r="J138" s="785">
        <v>0.25</v>
      </c>
      <c r="K138" s="786">
        <f>ROUND(I138,2)+(ROUND(I138,2)*J138)</f>
        <v>264.46249999999998</v>
      </c>
      <c r="L138" s="787">
        <f>ROUND(S138,2)</f>
        <v>10364.19</v>
      </c>
      <c r="M138" s="781"/>
      <c r="N138" s="781" t="s">
        <v>53</v>
      </c>
      <c r="O138" s="781" t="s">
        <v>192</v>
      </c>
      <c r="P138" s="781" t="s">
        <v>51</v>
      </c>
      <c r="Q138" s="781" t="s">
        <v>52</v>
      </c>
      <c r="R138" s="788">
        <v>39.19</v>
      </c>
      <c r="S138" s="789">
        <f>ROUND(K138,2)*R138</f>
        <v>10364.187399999999</v>
      </c>
    </row>
    <row r="139" spans="1:19" ht="45" customHeight="1" x14ac:dyDescent="0.25">
      <c r="A139" s="790" t="s">
        <v>23</v>
      </c>
      <c r="B139" s="790" t="s">
        <v>243</v>
      </c>
      <c r="C139" s="790" t="s">
        <v>25</v>
      </c>
      <c r="D139" s="790" t="s">
        <v>244</v>
      </c>
      <c r="E139" s="790" t="s">
        <v>245</v>
      </c>
      <c r="F139" s="791">
        <f>R139</f>
        <v>783.72</v>
      </c>
      <c r="G139" s="790" t="s">
        <v>28</v>
      </c>
      <c r="H139" s="792">
        <v>2.69</v>
      </c>
      <c r="I139" s="793">
        <v>2.69</v>
      </c>
      <c r="J139" s="794">
        <v>0.25</v>
      </c>
      <c r="K139" s="795">
        <f>ROUND(I139,2)+(ROUND(I139,2)*J139)</f>
        <v>3.3624999999999998</v>
      </c>
      <c r="L139" s="796">
        <f>ROUND(S139,2)</f>
        <v>2633.3</v>
      </c>
      <c r="M139" s="790"/>
      <c r="N139" s="790" t="s">
        <v>53</v>
      </c>
      <c r="O139" s="790" t="s">
        <v>192</v>
      </c>
      <c r="P139" s="790" t="s">
        <v>51</v>
      </c>
      <c r="Q139" s="790" t="s">
        <v>52</v>
      </c>
      <c r="R139" s="797">
        <v>783.72</v>
      </c>
      <c r="S139" s="798">
        <f>ROUND(K139,2)*R139</f>
        <v>2633.2991999999999</v>
      </c>
    </row>
    <row r="140" spans="1:19" ht="45" customHeight="1" x14ac:dyDescent="0.25">
      <c r="A140" s="799" t="s">
        <v>23</v>
      </c>
      <c r="B140" s="799" t="s">
        <v>246</v>
      </c>
      <c r="C140" s="799" t="s">
        <v>25</v>
      </c>
      <c r="D140" s="799" t="s">
        <v>247</v>
      </c>
      <c r="E140" s="799" t="s">
        <v>248</v>
      </c>
      <c r="F140" s="800">
        <f>R140</f>
        <v>54.86</v>
      </c>
      <c r="G140" s="799" t="s">
        <v>93</v>
      </c>
      <c r="H140" s="801">
        <v>783.42</v>
      </c>
      <c r="I140" s="802">
        <v>783.42</v>
      </c>
      <c r="J140" s="803">
        <v>0.25</v>
      </c>
      <c r="K140" s="804">
        <f>ROUND(I140,2)+(ROUND(I140,2)*J140)</f>
        <v>979.27499999999998</v>
      </c>
      <c r="L140" s="805">
        <f>ROUND(S140,2)</f>
        <v>53723.3</v>
      </c>
      <c r="M140" s="799"/>
      <c r="N140" s="799" t="s">
        <v>53</v>
      </c>
      <c r="O140" s="799" t="s">
        <v>192</v>
      </c>
      <c r="P140" s="799" t="s">
        <v>51</v>
      </c>
      <c r="Q140" s="799" t="s">
        <v>52</v>
      </c>
      <c r="R140" s="806">
        <v>54.86</v>
      </c>
      <c r="S140" s="807">
        <f>ROUND(K140,2)*R140</f>
        <v>53723.300799999997</v>
      </c>
    </row>
    <row r="141" spans="1:19" ht="45" customHeight="1" x14ac:dyDescent="0.25">
      <c r="A141" s="808" t="s">
        <v>19</v>
      </c>
      <c r="B141" s="808" t="s">
        <v>249</v>
      </c>
      <c r="C141" s="808" t="s">
        <v>21</v>
      </c>
      <c r="D141" s="808" t="s">
        <v>21</v>
      </c>
      <c r="E141" s="808" t="s">
        <v>250</v>
      </c>
      <c r="F141" s="808" t="s">
        <v>21</v>
      </c>
      <c r="G141" s="808" t="s">
        <v>21</v>
      </c>
      <c r="H141" s="808" t="s">
        <v>21</v>
      </c>
      <c r="I141" s="808" t="s">
        <v>21</v>
      </c>
      <c r="J141" s="808" t="s">
        <v>21</v>
      </c>
      <c r="K141" s="808" t="s">
        <v>21</v>
      </c>
      <c r="L141" s="809">
        <f>ROUND(L142,2)+ROUND(L143,2)+ROUND(L144,2)+ROUND(L145,2)</f>
        <v>22890.720000000001</v>
      </c>
      <c r="M141" s="808" t="s">
        <v>21</v>
      </c>
      <c r="N141" s="808" t="s">
        <v>21</v>
      </c>
      <c r="O141" s="808" t="s">
        <v>21</v>
      </c>
      <c r="P141" s="808" t="s">
        <v>21</v>
      </c>
      <c r="Q141" s="808" t="s">
        <v>21</v>
      </c>
      <c r="R141" s="808" t="s">
        <v>21</v>
      </c>
      <c r="S141" s="808" t="s">
        <v>21</v>
      </c>
    </row>
    <row r="142" spans="1:19" ht="45" customHeight="1" x14ac:dyDescent="0.25">
      <c r="A142" s="810" t="s">
        <v>23</v>
      </c>
      <c r="B142" s="810" t="s">
        <v>251</v>
      </c>
      <c r="C142" s="810" t="s">
        <v>25</v>
      </c>
      <c r="D142" s="810" t="s">
        <v>238</v>
      </c>
      <c r="E142" s="810" t="s">
        <v>239</v>
      </c>
      <c r="F142" s="811">
        <f>R142</f>
        <v>254.8</v>
      </c>
      <c r="G142" s="810" t="s">
        <v>28</v>
      </c>
      <c r="H142" s="812">
        <v>3.75</v>
      </c>
      <c r="I142" s="813">
        <v>3.75</v>
      </c>
      <c r="J142" s="814">
        <v>0.25</v>
      </c>
      <c r="K142" s="815">
        <f>ROUND(I142,2)+(ROUND(I142,2)*J142)</f>
        <v>4.6875</v>
      </c>
      <c r="L142" s="816">
        <f>ROUND(S142,2)</f>
        <v>1195.01</v>
      </c>
      <c r="M142" s="810"/>
      <c r="N142" s="810" t="s">
        <v>53</v>
      </c>
      <c r="O142" s="810" t="s">
        <v>192</v>
      </c>
      <c r="P142" s="810" t="s">
        <v>51</v>
      </c>
      <c r="Q142" s="810" t="s">
        <v>52</v>
      </c>
      <c r="R142" s="817">
        <v>254.8</v>
      </c>
      <c r="S142" s="818">
        <f>ROUND(K142,2)*R142</f>
        <v>1195.0120000000002</v>
      </c>
    </row>
    <row r="143" spans="1:19" ht="45" customHeight="1" x14ac:dyDescent="0.25">
      <c r="A143" s="819" t="s">
        <v>23</v>
      </c>
      <c r="B143" s="819" t="s">
        <v>252</v>
      </c>
      <c r="C143" s="819" t="s">
        <v>25</v>
      </c>
      <c r="D143" s="819" t="s">
        <v>241</v>
      </c>
      <c r="E143" s="819" t="s">
        <v>242</v>
      </c>
      <c r="F143" s="820">
        <f>R143</f>
        <v>12.74</v>
      </c>
      <c r="G143" s="819" t="s">
        <v>93</v>
      </c>
      <c r="H143" s="821">
        <v>211.57</v>
      </c>
      <c r="I143" s="822">
        <v>211.57</v>
      </c>
      <c r="J143" s="823">
        <v>0.25</v>
      </c>
      <c r="K143" s="824">
        <f>ROUND(I143,2)+(ROUND(I143,2)*J143)</f>
        <v>264.46249999999998</v>
      </c>
      <c r="L143" s="825">
        <f>ROUND(S143,2)</f>
        <v>3369.22</v>
      </c>
      <c r="M143" s="819"/>
      <c r="N143" s="819" t="s">
        <v>53</v>
      </c>
      <c r="O143" s="819" t="s">
        <v>192</v>
      </c>
      <c r="P143" s="819" t="s">
        <v>51</v>
      </c>
      <c r="Q143" s="819" t="s">
        <v>52</v>
      </c>
      <c r="R143" s="826">
        <v>12.74</v>
      </c>
      <c r="S143" s="827">
        <f>ROUND(K143,2)*R143</f>
        <v>3369.2203999999997</v>
      </c>
    </row>
    <row r="144" spans="1:19" ht="45" customHeight="1" x14ac:dyDescent="0.25">
      <c r="A144" s="828" t="s">
        <v>23</v>
      </c>
      <c r="B144" s="828" t="s">
        <v>253</v>
      </c>
      <c r="C144" s="828" t="s">
        <v>25</v>
      </c>
      <c r="D144" s="828" t="s">
        <v>244</v>
      </c>
      <c r="E144" s="828" t="s">
        <v>245</v>
      </c>
      <c r="F144" s="829">
        <f>R144</f>
        <v>254.8</v>
      </c>
      <c r="G144" s="828" t="s">
        <v>28</v>
      </c>
      <c r="H144" s="830">
        <v>2.69</v>
      </c>
      <c r="I144" s="831">
        <v>2.69</v>
      </c>
      <c r="J144" s="832">
        <v>0.25</v>
      </c>
      <c r="K144" s="833">
        <f>ROUND(I144,2)+(ROUND(I144,2)*J144)</f>
        <v>3.3624999999999998</v>
      </c>
      <c r="L144" s="834">
        <f>ROUND(S144,2)</f>
        <v>856.13</v>
      </c>
      <c r="M144" s="828"/>
      <c r="N144" s="828" t="s">
        <v>53</v>
      </c>
      <c r="O144" s="828" t="s">
        <v>192</v>
      </c>
      <c r="P144" s="828" t="s">
        <v>51</v>
      </c>
      <c r="Q144" s="828" t="s">
        <v>52</v>
      </c>
      <c r="R144" s="835">
        <v>254.8</v>
      </c>
      <c r="S144" s="836">
        <f>ROUND(K144,2)*R144</f>
        <v>856.12800000000004</v>
      </c>
    </row>
    <row r="145" spans="1:19" ht="45" customHeight="1" x14ac:dyDescent="0.25">
      <c r="A145" s="837" t="s">
        <v>23</v>
      </c>
      <c r="B145" s="837" t="s">
        <v>254</v>
      </c>
      <c r="C145" s="837" t="s">
        <v>25</v>
      </c>
      <c r="D145" s="837" t="s">
        <v>247</v>
      </c>
      <c r="E145" s="837" t="s">
        <v>248</v>
      </c>
      <c r="F145" s="838">
        <f>R145</f>
        <v>17.84</v>
      </c>
      <c r="G145" s="837" t="s">
        <v>93</v>
      </c>
      <c r="H145" s="839">
        <v>783.42</v>
      </c>
      <c r="I145" s="840">
        <v>783.42</v>
      </c>
      <c r="J145" s="841">
        <v>0.25</v>
      </c>
      <c r="K145" s="842">
        <f>ROUND(I145,2)+(ROUND(I145,2)*J145)</f>
        <v>979.27499999999998</v>
      </c>
      <c r="L145" s="843">
        <f>ROUND(S145,2)</f>
        <v>17470.36</v>
      </c>
      <c r="M145" s="837"/>
      <c r="N145" s="837" t="s">
        <v>53</v>
      </c>
      <c r="O145" s="837" t="s">
        <v>192</v>
      </c>
      <c r="P145" s="837" t="s">
        <v>51</v>
      </c>
      <c r="Q145" s="837" t="s">
        <v>52</v>
      </c>
      <c r="R145" s="844">
        <v>17.84</v>
      </c>
      <c r="S145" s="845">
        <f>ROUND(K145,2)*R145</f>
        <v>17470.355199999998</v>
      </c>
    </row>
    <row r="146" spans="1:19" ht="45" customHeight="1" x14ac:dyDescent="0.25">
      <c r="A146" s="846" t="s">
        <v>19</v>
      </c>
      <c r="B146" s="846" t="s">
        <v>255</v>
      </c>
      <c r="C146" s="846" t="s">
        <v>21</v>
      </c>
      <c r="D146" s="846" t="s">
        <v>21</v>
      </c>
      <c r="E146" s="846" t="s">
        <v>256</v>
      </c>
      <c r="F146" s="846" t="s">
        <v>21</v>
      </c>
      <c r="G146" s="846" t="s">
        <v>21</v>
      </c>
      <c r="H146" s="846" t="s">
        <v>21</v>
      </c>
      <c r="I146" s="846" t="s">
        <v>21</v>
      </c>
      <c r="J146" s="846" t="s">
        <v>21</v>
      </c>
      <c r="K146" s="846" t="s">
        <v>21</v>
      </c>
      <c r="L146" s="847">
        <f>ROUND(L147,2)</f>
        <v>2085.96</v>
      </c>
      <c r="M146" s="846" t="s">
        <v>21</v>
      </c>
      <c r="N146" s="846" t="s">
        <v>21</v>
      </c>
      <c r="O146" s="846" t="s">
        <v>21</v>
      </c>
      <c r="P146" s="846" t="s">
        <v>21</v>
      </c>
      <c r="Q146" s="846" t="s">
        <v>21</v>
      </c>
      <c r="R146" s="846" t="s">
        <v>21</v>
      </c>
      <c r="S146" s="846" t="s">
        <v>21</v>
      </c>
    </row>
    <row r="147" spans="1:19" ht="45" customHeight="1" x14ac:dyDescent="0.25">
      <c r="A147" s="848" t="s">
        <v>23</v>
      </c>
      <c r="B147" s="848" t="s">
        <v>257</v>
      </c>
      <c r="C147" s="848" t="s">
        <v>25</v>
      </c>
      <c r="D147" s="848" t="s">
        <v>258</v>
      </c>
      <c r="E147" s="848" t="s">
        <v>259</v>
      </c>
      <c r="F147" s="849">
        <f>R147</f>
        <v>6.1</v>
      </c>
      <c r="G147" s="848" t="s">
        <v>28</v>
      </c>
      <c r="H147" s="850">
        <v>273.57</v>
      </c>
      <c r="I147" s="851">
        <v>273.57</v>
      </c>
      <c r="J147" s="852">
        <v>0.25</v>
      </c>
      <c r="K147" s="853">
        <f>ROUND(I147,2)+(ROUND(I147,2)*J147)</f>
        <v>341.96249999999998</v>
      </c>
      <c r="L147" s="854">
        <f>ROUND(S147,2)</f>
        <v>2085.96</v>
      </c>
      <c r="M147" s="848"/>
      <c r="N147" s="848" t="s">
        <v>55</v>
      </c>
      <c r="O147" s="848" t="s">
        <v>260</v>
      </c>
      <c r="P147" s="848" t="s">
        <v>53</v>
      </c>
      <c r="Q147" s="848" t="s">
        <v>54</v>
      </c>
      <c r="R147" s="855">
        <v>6.1</v>
      </c>
      <c r="S147" s="856">
        <f>ROUND(K147,2)*R147</f>
        <v>2085.9559999999997</v>
      </c>
    </row>
    <row r="148" spans="1:19" ht="45" customHeight="1" x14ac:dyDescent="0.25">
      <c r="A148" s="857" t="s">
        <v>19</v>
      </c>
      <c r="B148" s="857" t="s">
        <v>261</v>
      </c>
      <c r="C148" s="857" t="s">
        <v>21</v>
      </c>
      <c r="D148" s="857" t="s">
        <v>21</v>
      </c>
      <c r="E148" s="857" t="s">
        <v>262</v>
      </c>
      <c r="F148" s="857" t="s">
        <v>21</v>
      </c>
      <c r="G148" s="857" t="s">
        <v>21</v>
      </c>
      <c r="H148" s="857" t="s">
        <v>21</v>
      </c>
      <c r="I148" s="857" t="s">
        <v>21</v>
      </c>
      <c r="J148" s="857" t="s">
        <v>21</v>
      </c>
      <c r="K148" s="857" t="s">
        <v>21</v>
      </c>
      <c r="L148" s="858">
        <f>ROUND(L149,2)+ROUND(L150,2)+ROUND(L151,2)+ROUND(L152,2)+ROUND(L153,2)</f>
        <v>246245.55000000002</v>
      </c>
      <c r="M148" s="857" t="s">
        <v>21</v>
      </c>
      <c r="N148" s="857" t="s">
        <v>21</v>
      </c>
      <c r="O148" s="857" t="s">
        <v>21</v>
      </c>
      <c r="P148" s="857" t="s">
        <v>21</v>
      </c>
      <c r="Q148" s="857" t="s">
        <v>21</v>
      </c>
      <c r="R148" s="857" t="s">
        <v>21</v>
      </c>
      <c r="S148" s="857" t="s">
        <v>21</v>
      </c>
    </row>
    <row r="149" spans="1:19" ht="45" customHeight="1" x14ac:dyDescent="0.25">
      <c r="A149" s="859" t="s">
        <v>23</v>
      </c>
      <c r="B149" s="859" t="s">
        <v>263</v>
      </c>
      <c r="C149" s="859" t="s">
        <v>25</v>
      </c>
      <c r="D149" s="859" t="s">
        <v>264</v>
      </c>
      <c r="E149" s="859" t="s">
        <v>265</v>
      </c>
      <c r="F149" s="860">
        <f>R149</f>
        <v>572.77</v>
      </c>
      <c r="G149" s="859" t="s">
        <v>28</v>
      </c>
      <c r="H149" s="861">
        <v>62.3</v>
      </c>
      <c r="I149" s="862">
        <v>62.3</v>
      </c>
      <c r="J149" s="863">
        <v>0.25</v>
      </c>
      <c r="K149" s="864">
        <f>ROUND(I149,2)+(ROUND(I149,2)*J149)</f>
        <v>77.875</v>
      </c>
      <c r="L149" s="865">
        <f>ROUND(S149,2)</f>
        <v>44607.33</v>
      </c>
      <c r="M149" s="859"/>
      <c r="N149" s="859" t="s">
        <v>55</v>
      </c>
      <c r="O149" s="859" t="s">
        <v>260</v>
      </c>
      <c r="P149" s="859" t="s">
        <v>53</v>
      </c>
      <c r="Q149" s="859" t="s">
        <v>54</v>
      </c>
      <c r="R149" s="866">
        <v>572.77</v>
      </c>
      <c r="S149" s="867">
        <f>ROUND(K149,2)*R149</f>
        <v>44607.327599999997</v>
      </c>
    </row>
    <row r="150" spans="1:19" ht="45" customHeight="1" x14ac:dyDescent="0.25">
      <c r="A150" s="868" t="s">
        <v>23</v>
      </c>
      <c r="B150" s="868" t="s">
        <v>266</v>
      </c>
      <c r="C150" s="868" t="s">
        <v>25</v>
      </c>
      <c r="D150" s="868" t="s">
        <v>267</v>
      </c>
      <c r="E150" s="868" t="s">
        <v>268</v>
      </c>
      <c r="F150" s="869">
        <f>R150</f>
        <v>1038</v>
      </c>
      <c r="G150" s="868" t="s">
        <v>28</v>
      </c>
      <c r="H150" s="870">
        <v>100.01</v>
      </c>
      <c r="I150" s="871">
        <v>100.01</v>
      </c>
      <c r="J150" s="872">
        <v>0.25</v>
      </c>
      <c r="K150" s="873">
        <f>ROUND(I150,2)+(ROUND(I150,2)*J150)</f>
        <v>125.0125</v>
      </c>
      <c r="L150" s="874">
        <f>ROUND(S150,2)</f>
        <v>129760.38</v>
      </c>
      <c r="M150" s="868"/>
      <c r="N150" s="868" t="s">
        <v>55</v>
      </c>
      <c r="O150" s="868" t="s">
        <v>260</v>
      </c>
      <c r="P150" s="868" t="s">
        <v>53</v>
      </c>
      <c r="Q150" s="868" t="s">
        <v>54</v>
      </c>
      <c r="R150" s="875">
        <v>1038</v>
      </c>
      <c r="S150" s="876">
        <f>ROUND(K150,2)*R150</f>
        <v>129760.38</v>
      </c>
    </row>
    <row r="151" spans="1:19" ht="45" customHeight="1" x14ac:dyDescent="0.25">
      <c r="A151" s="877" t="s">
        <v>23</v>
      </c>
      <c r="B151" s="877" t="s">
        <v>269</v>
      </c>
      <c r="C151" s="877" t="s">
        <v>25</v>
      </c>
      <c r="D151" s="877" t="s">
        <v>270</v>
      </c>
      <c r="E151" s="877" t="s">
        <v>271</v>
      </c>
      <c r="F151" s="878">
        <f>R151</f>
        <v>564.11</v>
      </c>
      <c r="G151" s="877" t="s">
        <v>28</v>
      </c>
      <c r="H151" s="879">
        <v>83.19</v>
      </c>
      <c r="I151" s="880">
        <v>83.19</v>
      </c>
      <c r="J151" s="881">
        <v>0.25</v>
      </c>
      <c r="K151" s="882">
        <f>ROUND(I151,2)+(ROUND(I151,2)*J151)</f>
        <v>103.9875</v>
      </c>
      <c r="L151" s="883">
        <f>ROUND(S151,2)</f>
        <v>58661.8</v>
      </c>
      <c r="M151" s="877"/>
      <c r="N151" s="877" t="s">
        <v>55</v>
      </c>
      <c r="O151" s="877" t="s">
        <v>260</v>
      </c>
      <c r="P151" s="877" t="s">
        <v>53</v>
      </c>
      <c r="Q151" s="877" t="s">
        <v>54</v>
      </c>
      <c r="R151" s="884">
        <v>564.11</v>
      </c>
      <c r="S151" s="885">
        <f>ROUND(K151,2)*R151</f>
        <v>58661.798900000002</v>
      </c>
    </row>
    <row r="152" spans="1:19" ht="45" customHeight="1" x14ac:dyDescent="0.25">
      <c r="A152" s="886" t="s">
        <v>23</v>
      </c>
      <c r="B152" s="886" t="s">
        <v>272</v>
      </c>
      <c r="C152" s="886" t="s">
        <v>25</v>
      </c>
      <c r="D152" s="886" t="s">
        <v>273</v>
      </c>
      <c r="E152" s="886" t="s">
        <v>274</v>
      </c>
      <c r="F152" s="887">
        <f>R152</f>
        <v>9.7200000000000006</v>
      </c>
      <c r="G152" s="886" t="s">
        <v>28</v>
      </c>
      <c r="H152" s="888">
        <v>143.87</v>
      </c>
      <c r="I152" s="889">
        <v>143.87</v>
      </c>
      <c r="J152" s="890">
        <v>0.25</v>
      </c>
      <c r="K152" s="891">
        <f>ROUND(I152,2)+(ROUND(I152,2)*J152)</f>
        <v>179.83750000000001</v>
      </c>
      <c r="L152" s="892">
        <f>ROUND(S152,2)</f>
        <v>1748.04</v>
      </c>
      <c r="M152" s="886"/>
      <c r="N152" s="886" t="s">
        <v>55</v>
      </c>
      <c r="O152" s="886" t="s">
        <v>260</v>
      </c>
      <c r="P152" s="886" t="s">
        <v>53</v>
      </c>
      <c r="Q152" s="886" t="s">
        <v>54</v>
      </c>
      <c r="R152" s="893">
        <v>9.7200000000000006</v>
      </c>
      <c r="S152" s="894">
        <f>ROUND(K152,2)*R152</f>
        <v>1748.0448000000001</v>
      </c>
    </row>
    <row r="153" spans="1:19" ht="45" customHeight="1" x14ac:dyDescent="0.25">
      <c r="A153" s="895" t="s">
        <v>23</v>
      </c>
      <c r="B153" s="895" t="s">
        <v>275</v>
      </c>
      <c r="C153" s="895" t="s">
        <v>25</v>
      </c>
      <c r="D153" s="895" t="s">
        <v>276</v>
      </c>
      <c r="E153" s="895" t="s">
        <v>277</v>
      </c>
      <c r="F153" s="896">
        <f>R153</f>
        <v>311.8</v>
      </c>
      <c r="G153" s="895" t="s">
        <v>44</v>
      </c>
      <c r="H153" s="897">
        <v>29.42</v>
      </c>
      <c r="I153" s="898">
        <v>29.42</v>
      </c>
      <c r="J153" s="899">
        <v>0.25</v>
      </c>
      <c r="K153" s="900">
        <f>ROUND(I153,2)+(ROUND(I153,2)*J153)</f>
        <v>36.775000000000006</v>
      </c>
      <c r="L153" s="901">
        <f>ROUND(S153,2)</f>
        <v>11468</v>
      </c>
      <c r="M153" s="895"/>
      <c r="N153" s="895" t="s">
        <v>55</v>
      </c>
      <c r="O153" s="895" t="s">
        <v>260</v>
      </c>
      <c r="P153" s="895" t="s">
        <v>53</v>
      </c>
      <c r="Q153" s="895" t="s">
        <v>54</v>
      </c>
      <c r="R153" s="902">
        <v>311.8</v>
      </c>
      <c r="S153" s="903">
        <f>ROUND(K153,2)*R153</f>
        <v>11468.004000000001</v>
      </c>
    </row>
    <row r="154" spans="1:19" ht="45" customHeight="1" x14ac:dyDescent="0.25">
      <c r="A154" s="904" t="s">
        <v>19</v>
      </c>
      <c r="B154" s="904" t="s">
        <v>278</v>
      </c>
      <c r="C154" s="904" t="s">
        <v>21</v>
      </c>
      <c r="D154" s="904" t="s">
        <v>21</v>
      </c>
      <c r="E154" s="904" t="s">
        <v>279</v>
      </c>
      <c r="F154" s="904" t="s">
        <v>21</v>
      </c>
      <c r="G154" s="904" t="s">
        <v>21</v>
      </c>
      <c r="H154" s="904" t="s">
        <v>21</v>
      </c>
      <c r="I154" s="904" t="s">
        <v>21</v>
      </c>
      <c r="J154" s="904" t="s">
        <v>21</v>
      </c>
      <c r="K154" s="904" t="s">
        <v>21</v>
      </c>
      <c r="L154" s="905">
        <f>ROUND(L155,2)</f>
        <v>6546.17</v>
      </c>
      <c r="M154" s="904" t="s">
        <v>21</v>
      </c>
      <c r="N154" s="904" t="s">
        <v>21</v>
      </c>
      <c r="O154" s="904" t="s">
        <v>21</v>
      </c>
      <c r="P154" s="904" t="s">
        <v>21</v>
      </c>
      <c r="Q154" s="904" t="s">
        <v>21</v>
      </c>
      <c r="R154" s="904" t="s">
        <v>21</v>
      </c>
      <c r="S154" s="904" t="s">
        <v>21</v>
      </c>
    </row>
    <row r="155" spans="1:19" ht="45" customHeight="1" x14ac:dyDescent="0.25">
      <c r="A155" s="906" t="s">
        <v>23</v>
      </c>
      <c r="B155" s="906" t="s">
        <v>280</v>
      </c>
      <c r="C155" s="906" t="s">
        <v>25</v>
      </c>
      <c r="D155" s="906" t="s">
        <v>270</v>
      </c>
      <c r="E155" s="906" t="s">
        <v>271</v>
      </c>
      <c r="F155" s="907">
        <f>R155</f>
        <v>62.95</v>
      </c>
      <c r="G155" s="906" t="s">
        <v>28</v>
      </c>
      <c r="H155" s="908">
        <v>83.19</v>
      </c>
      <c r="I155" s="909">
        <v>83.19</v>
      </c>
      <c r="J155" s="910">
        <v>0.25</v>
      </c>
      <c r="K155" s="911">
        <f>ROUND(I155,2)+(ROUND(I155,2)*J155)</f>
        <v>103.9875</v>
      </c>
      <c r="L155" s="912">
        <f>ROUND(S155,2)</f>
        <v>6546.17</v>
      </c>
      <c r="M155" s="906"/>
      <c r="N155" s="906" t="s">
        <v>55</v>
      </c>
      <c r="O155" s="906" t="s">
        <v>260</v>
      </c>
      <c r="P155" s="906" t="s">
        <v>53</v>
      </c>
      <c r="Q155" s="906" t="s">
        <v>54</v>
      </c>
      <c r="R155" s="913">
        <v>62.95</v>
      </c>
      <c r="S155" s="914">
        <f>ROUND(K155,2)*R155</f>
        <v>6546.1705000000002</v>
      </c>
    </row>
    <row r="156" spans="1:19" ht="45" customHeight="1" x14ac:dyDescent="0.25">
      <c r="A156" s="915" t="s">
        <v>19</v>
      </c>
      <c r="B156" s="915" t="s">
        <v>281</v>
      </c>
      <c r="C156" s="915" t="s">
        <v>21</v>
      </c>
      <c r="D156" s="915" t="s">
        <v>21</v>
      </c>
      <c r="E156" s="915" t="s">
        <v>282</v>
      </c>
      <c r="F156" s="915" t="s">
        <v>21</v>
      </c>
      <c r="G156" s="915" t="s">
        <v>21</v>
      </c>
      <c r="H156" s="915" t="s">
        <v>21</v>
      </c>
      <c r="I156" s="915" t="s">
        <v>21</v>
      </c>
      <c r="J156" s="915" t="s">
        <v>21</v>
      </c>
      <c r="K156" s="915" t="s">
        <v>21</v>
      </c>
      <c r="L156" s="916">
        <f>ROUND(L157,2)+ROUND(L158,2)+ROUND(L159,2)</f>
        <v>13868.82</v>
      </c>
      <c r="M156" s="915" t="s">
        <v>21</v>
      </c>
      <c r="N156" s="915" t="s">
        <v>21</v>
      </c>
      <c r="O156" s="915" t="s">
        <v>21</v>
      </c>
      <c r="P156" s="915" t="s">
        <v>21</v>
      </c>
      <c r="Q156" s="915" t="s">
        <v>21</v>
      </c>
      <c r="R156" s="915" t="s">
        <v>21</v>
      </c>
      <c r="S156" s="915" t="s">
        <v>21</v>
      </c>
    </row>
    <row r="157" spans="1:19" ht="45" customHeight="1" x14ac:dyDescent="0.25">
      <c r="A157" s="917" t="s">
        <v>23</v>
      </c>
      <c r="B157" s="917" t="s">
        <v>283</v>
      </c>
      <c r="C157" s="917" t="s">
        <v>25</v>
      </c>
      <c r="D157" s="917" t="s">
        <v>284</v>
      </c>
      <c r="E157" s="917" t="s">
        <v>285</v>
      </c>
      <c r="F157" s="918">
        <f>R157</f>
        <v>8.06</v>
      </c>
      <c r="G157" s="917" t="s">
        <v>28</v>
      </c>
      <c r="H157" s="919">
        <v>938.94</v>
      </c>
      <c r="I157" s="920">
        <v>938.94</v>
      </c>
      <c r="J157" s="921">
        <v>0.25</v>
      </c>
      <c r="K157" s="922">
        <f>ROUND(I157,2)+(ROUND(I157,2)*J157)</f>
        <v>1173.6750000000002</v>
      </c>
      <c r="L157" s="923">
        <f>ROUND(S157,2)</f>
        <v>9459.86</v>
      </c>
      <c r="M157" s="917"/>
      <c r="N157" s="917" t="s">
        <v>55</v>
      </c>
      <c r="O157" s="917" t="s">
        <v>260</v>
      </c>
      <c r="P157" s="917" t="s">
        <v>53</v>
      </c>
      <c r="Q157" s="917" t="s">
        <v>54</v>
      </c>
      <c r="R157" s="924">
        <v>8.06</v>
      </c>
      <c r="S157" s="925">
        <f>ROUND(K157,2)*R157</f>
        <v>9459.8608000000004</v>
      </c>
    </row>
    <row r="158" spans="1:19" ht="45" customHeight="1" x14ac:dyDescent="0.25">
      <c r="A158" s="926" t="s">
        <v>23</v>
      </c>
      <c r="B158" s="926" t="s">
        <v>286</v>
      </c>
      <c r="C158" s="926" t="s">
        <v>38</v>
      </c>
      <c r="D158" s="926" t="s">
        <v>287</v>
      </c>
      <c r="E158" s="926" t="s">
        <v>288</v>
      </c>
      <c r="F158" s="927">
        <f>R158</f>
        <v>7.2</v>
      </c>
      <c r="G158" s="926" t="s">
        <v>28</v>
      </c>
      <c r="H158" s="928">
        <v>455.39</v>
      </c>
      <c r="I158" s="929">
        <v>455.39</v>
      </c>
      <c r="J158" s="930">
        <v>0.25</v>
      </c>
      <c r="K158" s="931">
        <f>ROUND(I158,2)+(ROUND(I158,2)*J158)</f>
        <v>569.23749999999995</v>
      </c>
      <c r="L158" s="932">
        <f>ROUND(S158,2)</f>
        <v>4098.53</v>
      </c>
      <c r="M158" s="926"/>
      <c r="N158" s="926" t="s">
        <v>55</v>
      </c>
      <c r="O158" s="926" t="s">
        <v>260</v>
      </c>
      <c r="P158" s="926" t="s">
        <v>53</v>
      </c>
      <c r="Q158" s="926" t="s">
        <v>54</v>
      </c>
      <c r="R158" s="933">
        <v>7.2</v>
      </c>
      <c r="S158" s="934">
        <f>ROUND(K158,2)*R158</f>
        <v>4098.5280000000002</v>
      </c>
    </row>
    <row r="159" spans="1:19" ht="45" customHeight="1" x14ac:dyDescent="0.25">
      <c r="A159" s="935" t="s">
        <v>23</v>
      </c>
      <c r="B159" s="935" t="s">
        <v>289</v>
      </c>
      <c r="C159" s="935" t="s">
        <v>25</v>
      </c>
      <c r="D159" s="935" t="s">
        <v>290</v>
      </c>
      <c r="E159" s="935" t="s">
        <v>291</v>
      </c>
      <c r="F159" s="936">
        <f>R159</f>
        <v>3.6</v>
      </c>
      <c r="G159" s="935" t="s">
        <v>28</v>
      </c>
      <c r="H159" s="937">
        <v>68.98</v>
      </c>
      <c r="I159" s="938">
        <v>68.98</v>
      </c>
      <c r="J159" s="939">
        <v>0.25</v>
      </c>
      <c r="K159" s="940">
        <f>ROUND(I159,2)+(ROUND(I159,2)*J159)</f>
        <v>86.225000000000009</v>
      </c>
      <c r="L159" s="941">
        <f>ROUND(S159,2)</f>
        <v>310.43</v>
      </c>
      <c r="M159" s="935"/>
      <c r="N159" s="935" t="s">
        <v>55</v>
      </c>
      <c r="O159" s="935" t="s">
        <v>260</v>
      </c>
      <c r="P159" s="935" t="s">
        <v>53</v>
      </c>
      <c r="Q159" s="935" t="s">
        <v>54</v>
      </c>
      <c r="R159" s="942">
        <v>3.6</v>
      </c>
      <c r="S159" s="943">
        <f>ROUND(K159,2)*R159</f>
        <v>310.428</v>
      </c>
    </row>
    <row r="160" spans="1:19" ht="45" customHeight="1" x14ac:dyDescent="0.25">
      <c r="A160" s="944" t="s">
        <v>19</v>
      </c>
      <c r="B160" s="944" t="s">
        <v>292</v>
      </c>
      <c r="C160" s="944" t="s">
        <v>21</v>
      </c>
      <c r="D160" s="944" t="s">
        <v>21</v>
      </c>
      <c r="E160" s="944" t="s">
        <v>293</v>
      </c>
      <c r="F160" s="944" t="s">
        <v>21</v>
      </c>
      <c r="G160" s="944" t="s">
        <v>21</v>
      </c>
      <c r="H160" s="944" t="s">
        <v>21</v>
      </c>
      <c r="I160" s="944" t="s">
        <v>21</v>
      </c>
      <c r="J160" s="944" t="s">
        <v>21</v>
      </c>
      <c r="K160" s="944" t="s">
        <v>21</v>
      </c>
      <c r="L160" s="945">
        <f>ROUND(L161,2)+ROUND(L162,2)+ROUND(L163,2)+ROUND(L164,2)+ROUND(L165,2)+ROUND(L166,2)+ROUND(L167,2)</f>
        <v>54199.28</v>
      </c>
      <c r="M160" s="944" t="s">
        <v>21</v>
      </c>
      <c r="N160" s="944" t="s">
        <v>21</v>
      </c>
      <c r="O160" s="944" t="s">
        <v>21</v>
      </c>
      <c r="P160" s="944" t="s">
        <v>21</v>
      </c>
      <c r="Q160" s="944" t="s">
        <v>21</v>
      </c>
      <c r="R160" s="944" t="s">
        <v>21</v>
      </c>
      <c r="S160" s="944" t="s">
        <v>21</v>
      </c>
    </row>
    <row r="161" spans="1:19" ht="45" customHeight="1" x14ac:dyDescent="0.25">
      <c r="A161" s="946" t="s">
        <v>23</v>
      </c>
      <c r="B161" s="946" t="s">
        <v>294</v>
      </c>
      <c r="C161" s="946" t="s">
        <v>38</v>
      </c>
      <c r="D161" s="946" t="s">
        <v>295</v>
      </c>
      <c r="E161" s="946" t="s">
        <v>296</v>
      </c>
      <c r="F161" s="947">
        <f t="shared" ref="F161:F167" si="14">R161</f>
        <v>6</v>
      </c>
      <c r="G161" s="946" t="s">
        <v>36</v>
      </c>
      <c r="H161" s="948">
        <v>1389.12</v>
      </c>
      <c r="I161" s="949">
        <v>1389.12</v>
      </c>
      <c r="J161" s="950">
        <v>0.25</v>
      </c>
      <c r="K161" s="951">
        <f t="shared" ref="K161:K167" si="15">ROUND(I161,2)+(ROUND(I161,2)*J161)</f>
        <v>1736.3999999999999</v>
      </c>
      <c r="L161" s="952">
        <f t="shared" ref="L161:L167" si="16">ROUND(S161,2)</f>
        <v>10418.4</v>
      </c>
      <c r="M161" s="946"/>
      <c r="N161" s="946" t="s">
        <v>57</v>
      </c>
      <c r="O161" s="946" t="s">
        <v>297</v>
      </c>
      <c r="P161" s="946" t="s">
        <v>55</v>
      </c>
      <c r="Q161" s="946" t="s">
        <v>56</v>
      </c>
      <c r="R161" s="953">
        <v>6</v>
      </c>
      <c r="S161" s="954">
        <f t="shared" ref="S161:S167" si="17">ROUND(K161,2)*R161</f>
        <v>10418.400000000001</v>
      </c>
    </row>
    <row r="162" spans="1:19" ht="45" customHeight="1" x14ac:dyDescent="0.25">
      <c r="A162" s="955" t="s">
        <v>23</v>
      </c>
      <c r="B162" s="955" t="s">
        <v>298</v>
      </c>
      <c r="C162" s="955" t="s">
        <v>38</v>
      </c>
      <c r="D162" s="955" t="s">
        <v>299</v>
      </c>
      <c r="E162" s="955" t="s">
        <v>300</v>
      </c>
      <c r="F162" s="956">
        <f t="shared" si="14"/>
        <v>3</v>
      </c>
      <c r="G162" s="955" t="s">
        <v>36</v>
      </c>
      <c r="H162" s="957">
        <v>1928.06</v>
      </c>
      <c r="I162" s="958">
        <v>1928.06</v>
      </c>
      <c r="J162" s="959">
        <v>0.25</v>
      </c>
      <c r="K162" s="960">
        <f t="shared" si="15"/>
        <v>2410.0749999999998</v>
      </c>
      <c r="L162" s="961">
        <f t="shared" si="16"/>
        <v>7230.24</v>
      </c>
      <c r="M162" s="955"/>
      <c r="N162" s="955" t="s">
        <v>57</v>
      </c>
      <c r="O162" s="955" t="s">
        <v>297</v>
      </c>
      <c r="P162" s="955" t="s">
        <v>55</v>
      </c>
      <c r="Q162" s="955" t="s">
        <v>56</v>
      </c>
      <c r="R162" s="962">
        <v>3</v>
      </c>
      <c r="S162" s="963">
        <f t="shared" si="17"/>
        <v>7230.24</v>
      </c>
    </row>
    <row r="163" spans="1:19" ht="45" customHeight="1" x14ac:dyDescent="0.25">
      <c r="A163" s="964" t="s">
        <v>23</v>
      </c>
      <c r="B163" s="964" t="s">
        <v>301</v>
      </c>
      <c r="C163" s="964" t="s">
        <v>38</v>
      </c>
      <c r="D163" s="964" t="s">
        <v>302</v>
      </c>
      <c r="E163" s="964" t="s">
        <v>303</v>
      </c>
      <c r="F163" s="965">
        <f t="shared" si="14"/>
        <v>6</v>
      </c>
      <c r="G163" s="964" t="s">
        <v>36</v>
      </c>
      <c r="H163" s="966">
        <v>1517.41</v>
      </c>
      <c r="I163" s="967">
        <v>1517.41</v>
      </c>
      <c r="J163" s="968">
        <v>0.25</v>
      </c>
      <c r="K163" s="969">
        <f t="shared" si="15"/>
        <v>1896.7625</v>
      </c>
      <c r="L163" s="970">
        <f t="shared" si="16"/>
        <v>11380.56</v>
      </c>
      <c r="M163" s="964"/>
      <c r="N163" s="964" t="s">
        <v>57</v>
      </c>
      <c r="O163" s="964" t="s">
        <v>297</v>
      </c>
      <c r="P163" s="964" t="s">
        <v>55</v>
      </c>
      <c r="Q163" s="964" t="s">
        <v>56</v>
      </c>
      <c r="R163" s="971">
        <v>6</v>
      </c>
      <c r="S163" s="972">
        <f t="shared" si="17"/>
        <v>11380.56</v>
      </c>
    </row>
    <row r="164" spans="1:19" ht="45" customHeight="1" x14ac:dyDescent="0.25">
      <c r="A164" s="973" t="s">
        <v>23</v>
      </c>
      <c r="B164" s="973" t="s">
        <v>304</v>
      </c>
      <c r="C164" s="973" t="s">
        <v>38</v>
      </c>
      <c r="D164" s="973" t="s">
        <v>305</v>
      </c>
      <c r="E164" s="973" t="s">
        <v>306</v>
      </c>
      <c r="F164" s="974">
        <f t="shared" si="14"/>
        <v>3</v>
      </c>
      <c r="G164" s="973" t="s">
        <v>36</v>
      </c>
      <c r="H164" s="975">
        <v>1517.41</v>
      </c>
      <c r="I164" s="976">
        <v>1517.41</v>
      </c>
      <c r="J164" s="977">
        <v>0.25</v>
      </c>
      <c r="K164" s="978">
        <f t="shared" si="15"/>
        <v>1896.7625</v>
      </c>
      <c r="L164" s="979">
        <f t="shared" si="16"/>
        <v>5690.28</v>
      </c>
      <c r="M164" s="973"/>
      <c r="N164" s="973" t="s">
        <v>57</v>
      </c>
      <c r="O164" s="973" t="s">
        <v>297</v>
      </c>
      <c r="P164" s="973" t="s">
        <v>55</v>
      </c>
      <c r="Q164" s="973" t="s">
        <v>56</v>
      </c>
      <c r="R164" s="980">
        <v>3</v>
      </c>
      <c r="S164" s="981">
        <f t="shared" si="17"/>
        <v>5690.28</v>
      </c>
    </row>
    <row r="165" spans="1:19" ht="45" customHeight="1" x14ac:dyDescent="0.25">
      <c r="A165" s="982" t="s">
        <v>23</v>
      </c>
      <c r="B165" s="982" t="s">
        <v>307</v>
      </c>
      <c r="C165" s="982" t="s">
        <v>38</v>
      </c>
      <c r="D165" s="982" t="s">
        <v>308</v>
      </c>
      <c r="E165" s="982" t="s">
        <v>309</v>
      </c>
      <c r="F165" s="983">
        <f t="shared" si="14"/>
        <v>5</v>
      </c>
      <c r="G165" s="982" t="s">
        <v>36</v>
      </c>
      <c r="H165" s="984">
        <v>1928.06</v>
      </c>
      <c r="I165" s="985">
        <v>1928.06</v>
      </c>
      <c r="J165" s="986">
        <v>0.25</v>
      </c>
      <c r="K165" s="987">
        <f t="shared" si="15"/>
        <v>2410.0749999999998</v>
      </c>
      <c r="L165" s="988">
        <f t="shared" si="16"/>
        <v>12050.4</v>
      </c>
      <c r="M165" s="982"/>
      <c r="N165" s="982" t="s">
        <v>57</v>
      </c>
      <c r="O165" s="982" t="s">
        <v>297</v>
      </c>
      <c r="P165" s="982" t="s">
        <v>55</v>
      </c>
      <c r="Q165" s="982" t="s">
        <v>56</v>
      </c>
      <c r="R165" s="989">
        <v>5</v>
      </c>
      <c r="S165" s="990">
        <f t="shared" si="17"/>
        <v>12050.4</v>
      </c>
    </row>
    <row r="166" spans="1:19" ht="45" customHeight="1" x14ac:dyDescent="0.25">
      <c r="A166" s="991" t="s">
        <v>23</v>
      </c>
      <c r="B166" s="991" t="s">
        <v>310</v>
      </c>
      <c r="C166" s="991" t="s">
        <v>38</v>
      </c>
      <c r="D166" s="991" t="s">
        <v>311</v>
      </c>
      <c r="E166" s="991" t="s">
        <v>312</v>
      </c>
      <c r="F166" s="992">
        <f t="shared" si="14"/>
        <v>4</v>
      </c>
      <c r="G166" s="991" t="s">
        <v>36</v>
      </c>
      <c r="H166" s="993">
        <v>1403.33</v>
      </c>
      <c r="I166" s="994">
        <v>1403.33</v>
      </c>
      <c r="J166" s="995">
        <v>0.25</v>
      </c>
      <c r="K166" s="996">
        <f t="shared" si="15"/>
        <v>1754.1624999999999</v>
      </c>
      <c r="L166" s="997">
        <f t="shared" si="16"/>
        <v>7016.64</v>
      </c>
      <c r="M166" s="991"/>
      <c r="N166" s="991" t="s">
        <v>57</v>
      </c>
      <c r="O166" s="991" t="s">
        <v>297</v>
      </c>
      <c r="P166" s="991" t="s">
        <v>55</v>
      </c>
      <c r="Q166" s="991" t="s">
        <v>56</v>
      </c>
      <c r="R166" s="998">
        <v>4</v>
      </c>
      <c r="S166" s="999">
        <f t="shared" si="17"/>
        <v>7016.64</v>
      </c>
    </row>
    <row r="167" spans="1:19" ht="45" customHeight="1" x14ac:dyDescent="0.25">
      <c r="A167" s="1000" t="s">
        <v>23</v>
      </c>
      <c r="B167" s="1000" t="s">
        <v>313</v>
      </c>
      <c r="C167" s="1000" t="s">
        <v>38</v>
      </c>
      <c r="D167" s="1000" t="s">
        <v>314</v>
      </c>
      <c r="E167" s="1000" t="s">
        <v>315</v>
      </c>
      <c r="F167" s="1001">
        <f t="shared" si="14"/>
        <v>1.8</v>
      </c>
      <c r="G167" s="1000" t="s">
        <v>28</v>
      </c>
      <c r="H167" s="1002">
        <v>183.45</v>
      </c>
      <c r="I167" s="1003">
        <v>183.45</v>
      </c>
      <c r="J167" s="1004">
        <v>0.25</v>
      </c>
      <c r="K167" s="1005">
        <f t="shared" si="15"/>
        <v>229.3125</v>
      </c>
      <c r="L167" s="1006">
        <f t="shared" si="16"/>
        <v>412.76</v>
      </c>
      <c r="M167" s="1000"/>
      <c r="N167" s="1000" t="s">
        <v>57</v>
      </c>
      <c r="O167" s="1000" t="s">
        <v>297</v>
      </c>
      <c r="P167" s="1000" t="s">
        <v>55</v>
      </c>
      <c r="Q167" s="1000" t="s">
        <v>56</v>
      </c>
      <c r="R167" s="1007">
        <v>1.8</v>
      </c>
      <c r="S167" s="1008">
        <f t="shared" si="17"/>
        <v>412.75800000000004</v>
      </c>
    </row>
    <row r="168" spans="1:19" ht="45" customHeight="1" x14ac:dyDescent="0.25">
      <c r="A168" s="1009" t="s">
        <v>19</v>
      </c>
      <c r="B168" s="1009" t="s">
        <v>316</v>
      </c>
      <c r="C168" s="1009" t="s">
        <v>21</v>
      </c>
      <c r="D168" s="1009" t="s">
        <v>21</v>
      </c>
      <c r="E168" s="1009" t="s">
        <v>317</v>
      </c>
      <c r="F168" s="1009" t="s">
        <v>21</v>
      </c>
      <c r="G168" s="1009" t="s">
        <v>21</v>
      </c>
      <c r="H168" s="1009" t="s">
        <v>21</v>
      </c>
      <c r="I168" s="1009" t="s">
        <v>21</v>
      </c>
      <c r="J168" s="1009" t="s">
        <v>21</v>
      </c>
      <c r="K168" s="1009" t="s">
        <v>21</v>
      </c>
      <c r="L168" s="1010">
        <f>ROUND(L169,2)+ROUND(L170,2)+ROUND(L171,2)</f>
        <v>7895.7100000000009</v>
      </c>
      <c r="M168" s="1009" t="s">
        <v>21</v>
      </c>
      <c r="N168" s="1009" t="s">
        <v>21</v>
      </c>
      <c r="O168" s="1009" t="s">
        <v>21</v>
      </c>
      <c r="P168" s="1009" t="s">
        <v>21</v>
      </c>
      <c r="Q168" s="1009" t="s">
        <v>21</v>
      </c>
      <c r="R168" s="1009" t="s">
        <v>21</v>
      </c>
      <c r="S168" s="1009" t="s">
        <v>21</v>
      </c>
    </row>
    <row r="169" spans="1:19" ht="45" customHeight="1" x14ac:dyDescent="0.25">
      <c r="A169" s="1011" t="s">
        <v>23</v>
      </c>
      <c r="B169" s="1011" t="s">
        <v>318</v>
      </c>
      <c r="C169" s="1011" t="s">
        <v>25</v>
      </c>
      <c r="D169" s="1011" t="s">
        <v>319</v>
      </c>
      <c r="E169" s="1011" t="s">
        <v>320</v>
      </c>
      <c r="F169" s="1012">
        <f>R169</f>
        <v>4</v>
      </c>
      <c r="G169" s="1011" t="s">
        <v>36</v>
      </c>
      <c r="H169" s="1013">
        <v>77.81</v>
      </c>
      <c r="I169" s="1014">
        <v>77.81</v>
      </c>
      <c r="J169" s="1015">
        <v>0.25</v>
      </c>
      <c r="K169" s="1016">
        <f>ROUND(I169,2)+(ROUND(I169,2)*J169)</f>
        <v>97.262500000000003</v>
      </c>
      <c r="L169" s="1017">
        <f>ROUND(S169,2)</f>
        <v>389.04</v>
      </c>
      <c r="M169" s="1011"/>
      <c r="N169" s="1011" t="s">
        <v>57</v>
      </c>
      <c r="O169" s="1011" t="s">
        <v>297</v>
      </c>
      <c r="P169" s="1011" t="s">
        <v>55</v>
      </c>
      <c r="Q169" s="1011" t="s">
        <v>56</v>
      </c>
      <c r="R169" s="1018">
        <v>4</v>
      </c>
      <c r="S169" s="1019">
        <f>ROUND(K169,2)*R169</f>
        <v>389.04</v>
      </c>
    </row>
    <row r="170" spans="1:19" ht="45" customHeight="1" x14ac:dyDescent="0.25">
      <c r="A170" s="1020" t="s">
        <v>23</v>
      </c>
      <c r="B170" s="1020" t="s">
        <v>321</v>
      </c>
      <c r="C170" s="1020" t="s">
        <v>25</v>
      </c>
      <c r="D170" s="1020" t="s">
        <v>322</v>
      </c>
      <c r="E170" s="1020" t="s">
        <v>323</v>
      </c>
      <c r="F170" s="1021">
        <f>R170</f>
        <v>8</v>
      </c>
      <c r="G170" s="1020" t="s">
        <v>36</v>
      </c>
      <c r="H170" s="1022">
        <v>405.46</v>
      </c>
      <c r="I170" s="1023">
        <v>405.46</v>
      </c>
      <c r="J170" s="1024">
        <v>0.25</v>
      </c>
      <c r="K170" s="1025">
        <f>ROUND(I170,2)+(ROUND(I170,2)*J170)</f>
        <v>506.82499999999999</v>
      </c>
      <c r="L170" s="1026">
        <f>ROUND(S170,2)</f>
        <v>4054.64</v>
      </c>
      <c r="M170" s="1020"/>
      <c r="N170" s="1020" t="s">
        <v>57</v>
      </c>
      <c r="O170" s="1020" t="s">
        <v>297</v>
      </c>
      <c r="P170" s="1020" t="s">
        <v>55</v>
      </c>
      <c r="Q170" s="1020" t="s">
        <v>56</v>
      </c>
      <c r="R170" s="1027">
        <v>8</v>
      </c>
      <c r="S170" s="1028">
        <f>ROUND(K170,2)*R170</f>
        <v>4054.64</v>
      </c>
    </row>
    <row r="171" spans="1:19" ht="45" customHeight="1" x14ac:dyDescent="0.25">
      <c r="A171" s="1029" t="s">
        <v>23</v>
      </c>
      <c r="B171" s="1029" t="s">
        <v>324</v>
      </c>
      <c r="C171" s="1029" t="s">
        <v>38</v>
      </c>
      <c r="D171" s="1029" t="s">
        <v>325</v>
      </c>
      <c r="E171" s="1029" t="s">
        <v>326</v>
      </c>
      <c r="F171" s="1030">
        <f>R171</f>
        <v>12.8</v>
      </c>
      <c r="G171" s="1029" t="s">
        <v>28</v>
      </c>
      <c r="H171" s="1031">
        <v>215.75</v>
      </c>
      <c r="I171" s="1032">
        <v>215.75</v>
      </c>
      <c r="J171" s="1033">
        <v>0.25</v>
      </c>
      <c r="K171" s="1034">
        <f>ROUND(I171,2)+(ROUND(I171,2)*J171)</f>
        <v>269.6875</v>
      </c>
      <c r="L171" s="1035">
        <f>ROUND(S171,2)</f>
        <v>3452.03</v>
      </c>
      <c r="M171" s="1029"/>
      <c r="N171" s="1029" t="s">
        <v>57</v>
      </c>
      <c r="O171" s="1029" t="s">
        <v>297</v>
      </c>
      <c r="P171" s="1029" t="s">
        <v>55</v>
      </c>
      <c r="Q171" s="1029" t="s">
        <v>56</v>
      </c>
      <c r="R171" s="1036">
        <v>12.8</v>
      </c>
      <c r="S171" s="1037">
        <f>ROUND(K171,2)*R171</f>
        <v>3452.0320000000002</v>
      </c>
    </row>
    <row r="172" spans="1:19" ht="45" customHeight="1" x14ac:dyDescent="0.25">
      <c r="A172" s="1038" t="s">
        <v>19</v>
      </c>
      <c r="B172" s="1038" t="s">
        <v>327</v>
      </c>
      <c r="C172" s="1038" t="s">
        <v>21</v>
      </c>
      <c r="D172" s="1038" t="s">
        <v>21</v>
      </c>
      <c r="E172" s="1038" t="s">
        <v>328</v>
      </c>
      <c r="F172" s="1038" t="s">
        <v>21</v>
      </c>
      <c r="G172" s="1038" t="s">
        <v>21</v>
      </c>
      <c r="H172" s="1038" t="s">
        <v>21</v>
      </c>
      <c r="I172" s="1038" t="s">
        <v>21</v>
      </c>
      <c r="J172" s="1038" t="s">
        <v>21</v>
      </c>
      <c r="K172" s="1038" t="s">
        <v>21</v>
      </c>
      <c r="L172" s="1039">
        <f>ROUND(L173,2)+ROUND(L174,2)+ROUND(L175,2)+ROUND(L176,2)+ROUND(L177,2)</f>
        <v>77668.03</v>
      </c>
      <c r="M172" s="1038" t="s">
        <v>21</v>
      </c>
      <c r="N172" s="1038" t="s">
        <v>21</v>
      </c>
      <c r="O172" s="1038" t="s">
        <v>21</v>
      </c>
      <c r="P172" s="1038" t="s">
        <v>21</v>
      </c>
      <c r="Q172" s="1038" t="s">
        <v>21</v>
      </c>
      <c r="R172" s="1038" t="s">
        <v>21</v>
      </c>
      <c r="S172" s="1038" t="s">
        <v>21</v>
      </c>
    </row>
    <row r="173" spans="1:19" ht="45" customHeight="1" x14ac:dyDescent="0.25">
      <c r="A173" s="1040" t="s">
        <v>23</v>
      </c>
      <c r="B173" s="1040" t="s">
        <v>329</v>
      </c>
      <c r="C173" s="1040" t="s">
        <v>38</v>
      </c>
      <c r="D173" s="1040" t="s">
        <v>330</v>
      </c>
      <c r="E173" s="1040" t="s">
        <v>331</v>
      </c>
      <c r="F173" s="1041">
        <f>R173</f>
        <v>1</v>
      </c>
      <c r="G173" s="1040" t="s">
        <v>36</v>
      </c>
      <c r="H173" s="1042">
        <v>1169.6099999999999</v>
      </c>
      <c r="I173" s="1043">
        <v>1169.6099999999999</v>
      </c>
      <c r="J173" s="1044">
        <v>0.25</v>
      </c>
      <c r="K173" s="1045">
        <f>ROUND(I173,2)+(ROUND(I173,2)*J173)</f>
        <v>1462.0124999999998</v>
      </c>
      <c r="L173" s="1046">
        <f>ROUND(S173,2)</f>
        <v>1462.01</v>
      </c>
      <c r="M173" s="1040"/>
      <c r="N173" s="1040" t="s">
        <v>57</v>
      </c>
      <c r="O173" s="1040" t="s">
        <v>297</v>
      </c>
      <c r="P173" s="1040" t="s">
        <v>55</v>
      </c>
      <c r="Q173" s="1040" t="s">
        <v>56</v>
      </c>
      <c r="R173" s="1047">
        <v>1</v>
      </c>
      <c r="S173" s="1048">
        <f>ROUND(K173,2)*R173</f>
        <v>1462.01</v>
      </c>
    </row>
    <row r="174" spans="1:19" ht="45" customHeight="1" x14ac:dyDescent="0.25">
      <c r="A174" s="1049" t="s">
        <v>23</v>
      </c>
      <c r="B174" s="1049" t="s">
        <v>332</v>
      </c>
      <c r="C174" s="1049" t="s">
        <v>38</v>
      </c>
      <c r="D174" s="1049" t="s">
        <v>333</v>
      </c>
      <c r="E174" s="1049" t="s">
        <v>334</v>
      </c>
      <c r="F174" s="1050">
        <f>R174</f>
        <v>1.68</v>
      </c>
      <c r="G174" s="1049" t="s">
        <v>28</v>
      </c>
      <c r="H174" s="1051">
        <v>890.6</v>
      </c>
      <c r="I174" s="1052">
        <v>890.6</v>
      </c>
      <c r="J174" s="1053">
        <v>0.25</v>
      </c>
      <c r="K174" s="1054">
        <f>ROUND(I174,2)+(ROUND(I174,2)*J174)</f>
        <v>1113.25</v>
      </c>
      <c r="L174" s="1055">
        <f>ROUND(S174,2)</f>
        <v>1870.26</v>
      </c>
      <c r="M174" s="1049"/>
      <c r="N174" s="1049" t="s">
        <v>57</v>
      </c>
      <c r="O174" s="1049" t="s">
        <v>297</v>
      </c>
      <c r="P174" s="1049" t="s">
        <v>55</v>
      </c>
      <c r="Q174" s="1049" t="s">
        <v>56</v>
      </c>
      <c r="R174" s="1056">
        <v>1.68</v>
      </c>
      <c r="S174" s="1057">
        <f>ROUND(K174,2)*R174</f>
        <v>1870.26</v>
      </c>
    </row>
    <row r="175" spans="1:19" ht="45" customHeight="1" x14ac:dyDescent="0.25">
      <c r="A175" s="1058" t="s">
        <v>23</v>
      </c>
      <c r="B175" s="1058" t="s">
        <v>335</v>
      </c>
      <c r="C175" s="1058" t="s">
        <v>38</v>
      </c>
      <c r="D175" s="1058" t="s">
        <v>336</v>
      </c>
      <c r="E175" s="1058" t="s">
        <v>337</v>
      </c>
      <c r="F175" s="1059">
        <f>R175</f>
        <v>3.36</v>
      </c>
      <c r="G175" s="1058" t="s">
        <v>28</v>
      </c>
      <c r="H175" s="1060">
        <v>890.6</v>
      </c>
      <c r="I175" s="1061">
        <v>890.6</v>
      </c>
      <c r="J175" s="1062">
        <v>0.25</v>
      </c>
      <c r="K175" s="1063">
        <f>ROUND(I175,2)+(ROUND(I175,2)*J175)</f>
        <v>1113.25</v>
      </c>
      <c r="L175" s="1064">
        <f>ROUND(S175,2)</f>
        <v>3740.52</v>
      </c>
      <c r="M175" s="1058"/>
      <c r="N175" s="1058" t="s">
        <v>57</v>
      </c>
      <c r="O175" s="1058" t="s">
        <v>297</v>
      </c>
      <c r="P175" s="1058" t="s">
        <v>55</v>
      </c>
      <c r="Q175" s="1058" t="s">
        <v>56</v>
      </c>
      <c r="R175" s="1065">
        <v>3.36</v>
      </c>
      <c r="S175" s="1066">
        <f>ROUND(K175,2)*R175</f>
        <v>3740.52</v>
      </c>
    </row>
    <row r="176" spans="1:19" ht="45" customHeight="1" x14ac:dyDescent="0.25">
      <c r="A176" s="1067" t="s">
        <v>23</v>
      </c>
      <c r="B176" s="1067" t="s">
        <v>338</v>
      </c>
      <c r="C176" s="1067" t="s">
        <v>38</v>
      </c>
      <c r="D176" s="1067" t="s">
        <v>339</v>
      </c>
      <c r="E176" s="1067" t="s">
        <v>340</v>
      </c>
      <c r="F176" s="1068">
        <f>R176</f>
        <v>83.48</v>
      </c>
      <c r="G176" s="1067" t="s">
        <v>28</v>
      </c>
      <c r="H176" s="1069">
        <v>654.76</v>
      </c>
      <c r="I176" s="1070">
        <v>654.76</v>
      </c>
      <c r="J176" s="1071">
        <v>0.25</v>
      </c>
      <c r="K176" s="1072">
        <f>ROUND(I176,2)+(ROUND(I176,2)*J176)</f>
        <v>818.45</v>
      </c>
      <c r="L176" s="1073">
        <f>ROUND(S176,2)</f>
        <v>68324.210000000006</v>
      </c>
      <c r="M176" s="1067"/>
      <c r="N176" s="1067" t="s">
        <v>57</v>
      </c>
      <c r="O176" s="1067" t="s">
        <v>297</v>
      </c>
      <c r="P176" s="1067" t="s">
        <v>55</v>
      </c>
      <c r="Q176" s="1067" t="s">
        <v>56</v>
      </c>
      <c r="R176" s="1074">
        <v>83.48</v>
      </c>
      <c r="S176" s="1075">
        <f>ROUND(K176,2)*R176</f>
        <v>68324.206000000006</v>
      </c>
    </row>
    <row r="177" spans="1:19" ht="45" customHeight="1" x14ac:dyDescent="0.25">
      <c r="A177" s="1076" t="s">
        <v>23</v>
      </c>
      <c r="B177" s="1076" t="s">
        <v>341</v>
      </c>
      <c r="C177" s="1076" t="s">
        <v>38</v>
      </c>
      <c r="D177" s="1076" t="s">
        <v>342</v>
      </c>
      <c r="E177" s="1076" t="s">
        <v>343</v>
      </c>
      <c r="F177" s="1077">
        <f>R177</f>
        <v>2.04</v>
      </c>
      <c r="G177" s="1076" t="s">
        <v>28</v>
      </c>
      <c r="H177" s="1078">
        <v>890.6</v>
      </c>
      <c r="I177" s="1079">
        <v>890.6</v>
      </c>
      <c r="J177" s="1080">
        <v>0.25</v>
      </c>
      <c r="K177" s="1081">
        <f>ROUND(I177,2)+(ROUND(I177,2)*J177)</f>
        <v>1113.25</v>
      </c>
      <c r="L177" s="1082">
        <f>ROUND(S177,2)</f>
        <v>2271.0300000000002</v>
      </c>
      <c r="M177" s="1076"/>
      <c r="N177" s="1076" t="s">
        <v>57</v>
      </c>
      <c r="O177" s="1076" t="s">
        <v>297</v>
      </c>
      <c r="P177" s="1076" t="s">
        <v>55</v>
      </c>
      <c r="Q177" s="1076" t="s">
        <v>56</v>
      </c>
      <c r="R177" s="1083">
        <v>2.04</v>
      </c>
      <c r="S177" s="1084">
        <f>ROUND(K177,2)*R177</f>
        <v>2271.0300000000002</v>
      </c>
    </row>
    <row r="178" spans="1:19" ht="45" customHeight="1" x14ac:dyDescent="0.25">
      <c r="A178" s="1085" t="s">
        <v>19</v>
      </c>
      <c r="B178" s="1085" t="s">
        <v>344</v>
      </c>
      <c r="C178" s="1085" t="s">
        <v>21</v>
      </c>
      <c r="D178" s="1085" t="s">
        <v>21</v>
      </c>
      <c r="E178" s="1085" t="s">
        <v>345</v>
      </c>
      <c r="F178" s="1085" t="s">
        <v>21</v>
      </c>
      <c r="G178" s="1085" t="s">
        <v>21</v>
      </c>
      <c r="H178" s="1085" t="s">
        <v>21</v>
      </c>
      <c r="I178" s="1085" t="s">
        <v>21</v>
      </c>
      <c r="J178" s="1085" t="s">
        <v>21</v>
      </c>
      <c r="K178" s="1085" t="s">
        <v>21</v>
      </c>
      <c r="L178" s="1086">
        <f>ROUND(L179,2)+ROUND(L180,2)+ROUND(L181,2)+ROUND(L182,2)+ROUND(L183,2)+ROUND(L184,2)+ROUND(L185,2)+ROUND(L186,2)+ROUND(L187,2)+ROUND(L188,2)+ROUND(L189,2)+ROUND(L190,2)+ROUND(L191,2)+ROUND(L192,2)+ROUND(L193,2)</f>
        <v>73066.080000000002</v>
      </c>
      <c r="M178" s="1085" t="s">
        <v>21</v>
      </c>
      <c r="N178" s="1085" t="s">
        <v>21</v>
      </c>
      <c r="O178" s="1085" t="s">
        <v>21</v>
      </c>
      <c r="P178" s="1085" t="s">
        <v>21</v>
      </c>
      <c r="Q178" s="1085" t="s">
        <v>21</v>
      </c>
      <c r="R178" s="1085" t="s">
        <v>21</v>
      </c>
      <c r="S178" s="1085" t="s">
        <v>21</v>
      </c>
    </row>
    <row r="179" spans="1:19" ht="45" customHeight="1" x14ac:dyDescent="0.25">
      <c r="A179" s="1087" t="s">
        <v>23</v>
      </c>
      <c r="B179" s="1087" t="s">
        <v>346</v>
      </c>
      <c r="C179" s="1087" t="s">
        <v>38</v>
      </c>
      <c r="D179" s="1087" t="s">
        <v>347</v>
      </c>
      <c r="E179" s="1087" t="s">
        <v>348</v>
      </c>
      <c r="F179" s="1088">
        <f t="shared" ref="F179:F193" si="18">R179</f>
        <v>0.88</v>
      </c>
      <c r="G179" s="1087" t="s">
        <v>28</v>
      </c>
      <c r="H179" s="1089">
        <v>820.07</v>
      </c>
      <c r="I179" s="1090">
        <v>820.07</v>
      </c>
      <c r="J179" s="1091">
        <v>0.25</v>
      </c>
      <c r="K179" s="1092">
        <f t="shared" ref="K179:K193" si="19">ROUND(I179,2)+(ROUND(I179,2)*J179)</f>
        <v>1025.0875000000001</v>
      </c>
      <c r="L179" s="1093">
        <f t="shared" ref="L179:L193" si="20">ROUND(S179,2)</f>
        <v>902.08</v>
      </c>
      <c r="M179" s="1087"/>
      <c r="N179" s="1087" t="s">
        <v>57</v>
      </c>
      <c r="O179" s="1087" t="s">
        <v>297</v>
      </c>
      <c r="P179" s="1087" t="s">
        <v>55</v>
      </c>
      <c r="Q179" s="1087" t="s">
        <v>56</v>
      </c>
      <c r="R179" s="1094">
        <v>0.88</v>
      </c>
      <c r="S179" s="1095">
        <f t="shared" ref="S179:S193" si="21">ROUND(K179,2)*R179</f>
        <v>902.0791999999999</v>
      </c>
    </row>
    <row r="180" spans="1:19" ht="45" customHeight="1" x14ac:dyDescent="0.25">
      <c r="A180" s="1096" t="s">
        <v>23</v>
      </c>
      <c r="B180" s="1096" t="s">
        <v>349</v>
      </c>
      <c r="C180" s="1096" t="s">
        <v>38</v>
      </c>
      <c r="D180" s="1096" t="s">
        <v>350</v>
      </c>
      <c r="E180" s="1096" t="s">
        <v>351</v>
      </c>
      <c r="F180" s="1097">
        <f t="shared" si="18"/>
        <v>2.15</v>
      </c>
      <c r="G180" s="1096" t="s">
        <v>28</v>
      </c>
      <c r="H180" s="1098">
        <v>820.07</v>
      </c>
      <c r="I180" s="1099">
        <v>820.07</v>
      </c>
      <c r="J180" s="1100">
        <v>0.25</v>
      </c>
      <c r="K180" s="1101">
        <f t="shared" si="19"/>
        <v>1025.0875000000001</v>
      </c>
      <c r="L180" s="1102">
        <f t="shared" si="20"/>
        <v>2203.94</v>
      </c>
      <c r="M180" s="1096"/>
      <c r="N180" s="1096" t="s">
        <v>57</v>
      </c>
      <c r="O180" s="1096" t="s">
        <v>297</v>
      </c>
      <c r="P180" s="1096" t="s">
        <v>55</v>
      </c>
      <c r="Q180" s="1096" t="s">
        <v>56</v>
      </c>
      <c r="R180" s="1103">
        <v>2.15</v>
      </c>
      <c r="S180" s="1104">
        <f t="shared" si="21"/>
        <v>2203.9434999999999</v>
      </c>
    </row>
    <row r="181" spans="1:19" ht="45" customHeight="1" x14ac:dyDescent="0.25">
      <c r="A181" s="1105" t="s">
        <v>23</v>
      </c>
      <c r="B181" s="1105" t="s">
        <v>352</v>
      </c>
      <c r="C181" s="1105" t="s">
        <v>38</v>
      </c>
      <c r="D181" s="1105" t="s">
        <v>353</v>
      </c>
      <c r="E181" s="1105" t="s">
        <v>354</v>
      </c>
      <c r="F181" s="1106">
        <f t="shared" si="18"/>
        <v>1.61</v>
      </c>
      <c r="G181" s="1105" t="s">
        <v>28</v>
      </c>
      <c r="H181" s="1107">
        <v>894.03</v>
      </c>
      <c r="I181" s="1108">
        <v>894.03</v>
      </c>
      <c r="J181" s="1109">
        <v>0.25</v>
      </c>
      <c r="K181" s="1110">
        <f t="shared" si="19"/>
        <v>1117.5374999999999</v>
      </c>
      <c r="L181" s="1111">
        <f t="shared" si="20"/>
        <v>1799.24</v>
      </c>
      <c r="M181" s="1105"/>
      <c r="N181" s="1105" t="s">
        <v>57</v>
      </c>
      <c r="O181" s="1105" t="s">
        <v>297</v>
      </c>
      <c r="P181" s="1105" t="s">
        <v>55</v>
      </c>
      <c r="Q181" s="1105" t="s">
        <v>56</v>
      </c>
      <c r="R181" s="1112">
        <v>1.61</v>
      </c>
      <c r="S181" s="1113">
        <f t="shared" si="21"/>
        <v>1799.2394000000002</v>
      </c>
    </row>
    <row r="182" spans="1:19" ht="45" customHeight="1" x14ac:dyDescent="0.25">
      <c r="A182" s="1114" t="s">
        <v>23</v>
      </c>
      <c r="B182" s="1114" t="s">
        <v>355</v>
      </c>
      <c r="C182" s="1114" t="s">
        <v>38</v>
      </c>
      <c r="D182" s="1114" t="s">
        <v>356</v>
      </c>
      <c r="E182" s="1114" t="s">
        <v>357</v>
      </c>
      <c r="F182" s="1115">
        <f t="shared" si="18"/>
        <v>2.73</v>
      </c>
      <c r="G182" s="1114" t="s">
        <v>28</v>
      </c>
      <c r="H182" s="1116">
        <v>820.07</v>
      </c>
      <c r="I182" s="1117">
        <v>820.07</v>
      </c>
      <c r="J182" s="1118">
        <v>0.25</v>
      </c>
      <c r="K182" s="1119">
        <f t="shared" si="19"/>
        <v>1025.0875000000001</v>
      </c>
      <c r="L182" s="1120">
        <f t="shared" si="20"/>
        <v>2798.5</v>
      </c>
      <c r="M182" s="1114"/>
      <c r="N182" s="1114" t="s">
        <v>57</v>
      </c>
      <c r="O182" s="1114" t="s">
        <v>297</v>
      </c>
      <c r="P182" s="1114" t="s">
        <v>55</v>
      </c>
      <c r="Q182" s="1114" t="s">
        <v>56</v>
      </c>
      <c r="R182" s="1121">
        <v>2.73</v>
      </c>
      <c r="S182" s="1122">
        <f t="shared" si="21"/>
        <v>2798.4956999999999</v>
      </c>
    </row>
    <row r="183" spans="1:19" ht="45" customHeight="1" x14ac:dyDescent="0.25">
      <c r="A183" s="1123" t="s">
        <v>23</v>
      </c>
      <c r="B183" s="1123" t="s">
        <v>358</v>
      </c>
      <c r="C183" s="1123" t="s">
        <v>38</v>
      </c>
      <c r="D183" s="1123" t="s">
        <v>359</v>
      </c>
      <c r="E183" s="1123" t="s">
        <v>360</v>
      </c>
      <c r="F183" s="1124">
        <f t="shared" si="18"/>
        <v>2.16</v>
      </c>
      <c r="G183" s="1123" t="s">
        <v>28</v>
      </c>
      <c r="H183" s="1125">
        <v>894.03</v>
      </c>
      <c r="I183" s="1126">
        <v>894.03</v>
      </c>
      <c r="J183" s="1127">
        <v>0.25</v>
      </c>
      <c r="K183" s="1128">
        <f t="shared" si="19"/>
        <v>1117.5374999999999</v>
      </c>
      <c r="L183" s="1129">
        <f t="shared" si="20"/>
        <v>2413.89</v>
      </c>
      <c r="M183" s="1123"/>
      <c r="N183" s="1123" t="s">
        <v>57</v>
      </c>
      <c r="O183" s="1123" t="s">
        <v>297</v>
      </c>
      <c r="P183" s="1123" t="s">
        <v>55</v>
      </c>
      <c r="Q183" s="1123" t="s">
        <v>56</v>
      </c>
      <c r="R183" s="1130">
        <v>2.16</v>
      </c>
      <c r="S183" s="1131">
        <f t="shared" si="21"/>
        <v>2413.8863999999999</v>
      </c>
    </row>
    <row r="184" spans="1:19" ht="45" customHeight="1" x14ac:dyDescent="0.25">
      <c r="A184" s="1132" t="s">
        <v>23</v>
      </c>
      <c r="B184" s="1132" t="s">
        <v>361</v>
      </c>
      <c r="C184" s="1132" t="s">
        <v>38</v>
      </c>
      <c r="D184" s="1132" t="s">
        <v>362</v>
      </c>
      <c r="E184" s="1132" t="s">
        <v>363</v>
      </c>
      <c r="F184" s="1133">
        <f t="shared" si="18"/>
        <v>1.05</v>
      </c>
      <c r="G184" s="1132" t="s">
        <v>28</v>
      </c>
      <c r="H184" s="1134">
        <v>820.07</v>
      </c>
      <c r="I184" s="1135">
        <v>820.07</v>
      </c>
      <c r="J184" s="1136">
        <v>0.25</v>
      </c>
      <c r="K184" s="1137">
        <f t="shared" si="19"/>
        <v>1025.0875000000001</v>
      </c>
      <c r="L184" s="1138">
        <f t="shared" si="20"/>
        <v>1076.3399999999999</v>
      </c>
      <c r="M184" s="1132"/>
      <c r="N184" s="1132" t="s">
        <v>57</v>
      </c>
      <c r="O184" s="1132" t="s">
        <v>297</v>
      </c>
      <c r="P184" s="1132" t="s">
        <v>55</v>
      </c>
      <c r="Q184" s="1132" t="s">
        <v>56</v>
      </c>
      <c r="R184" s="1139">
        <v>1.05</v>
      </c>
      <c r="S184" s="1140">
        <f t="shared" si="21"/>
        <v>1076.3444999999999</v>
      </c>
    </row>
    <row r="185" spans="1:19" ht="45" customHeight="1" x14ac:dyDescent="0.25">
      <c r="A185" s="1141" t="s">
        <v>23</v>
      </c>
      <c r="B185" s="1141" t="s">
        <v>364</v>
      </c>
      <c r="C185" s="1141" t="s">
        <v>38</v>
      </c>
      <c r="D185" s="1141" t="s">
        <v>365</v>
      </c>
      <c r="E185" s="1141" t="s">
        <v>366</v>
      </c>
      <c r="F185" s="1142">
        <f t="shared" si="18"/>
        <v>12.6</v>
      </c>
      <c r="G185" s="1141" t="s">
        <v>28</v>
      </c>
      <c r="H185" s="1143">
        <v>820.07</v>
      </c>
      <c r="I185" s="1144">
        <v>820.07</v>
      </c>
      <c r="J185" s="1145">
        <v>0.25</v>
      </c>
      <c r="K185" s="1146">
        <f t="shared" si="19"/>
        <v>1025.0875000000001</v>
      </c>
      <c r="L185" s="1147">
        <f t="shared" si="20"/>
        <v>12916.13</v>
      </c>
      <c r="M185" s="1141"/>
      <c r="N185" s="1141" t="s">
        <v>57</v>
      </c>
      <c r="O185" s="1141" t="s">
        <v>297</v>
      </c>
      <c r="P185" s="1141" t="s">
        <v>55</v>
      </c>
      <c r="Q185" s="1141" t="s">
        <v>56</v>
      </c>
      <c r="R185" s="1148">
        <v>12.6</v>
      </c>
      <c r="S185" s="1149">
        <f t="shared" si="21"/>
        <v>12916.133999999998</v>
      </c>
    </row>
    <row r="186" spans="1:19" ht="45" customHeight="1" x14ac:dyDescent="0.25">
      <c r="A186" s="1150" t="s">
        <v>23</v>
      </c>
      <c r="B186" s="1150" t="s">
        <v>367</v>
      </c>
      <c r="C186" s="1150" t="s">
        <v>38</v>
      </c>
      <c r="D186" s="1150" t="s">
        <v>368</v>
      </c>
      <c r="E186" s="1150" t="s">
        <v>369</v>
      </c>
      <c r="F186" s="1151">
        <f t="shared" si="18"/>
        <v>8.4</v>
      </c>
      <c r="G186" s="1150" t="s">
        <v>28</v>
      </c>
      <c r="H186" s="1152">
        <v>820.07</v>
      </c>
      <c r="I186" s="1153">
        <v>820.07</v>
      </c>
      <c r="J186" s="1154">
        <v>0.25</v>
      </c>
      <c r="K186" s="1155">
        <f t="shared" si="19"/>
        <v>1025.0875000000001</v>
      </c>
      <c r="L186" s="1156">
        <f t="shared" si="20"/>
        <v>8610.76</v>
      </c>
      <c r="M186" s="1150"/>
      <c r="N186" s="1150" t="s">
        <v>57</v>
      </c>
      <c r="O186" s="1150" t="s">
        <v>297</v>
      </c>
      <c r="P186" s="1150" t="s">
        <v>55</v>
      </c>
      <c r="Q186" s="1150" t="s">
        <v>56</v>
      </c>
      <c r="R186" s="1157">
        <v>8.4</v>
      </c>
      <c r="S186" s="1158">
        <f t="shared" si="21"/>
        <v>8610.7559999999994</v>
      </c>
    </row>
    <row r="187" spans="1:19" ht="45" customHeight="1" x14ac:dyDescent="0.25">
      <c r="A187" s="1159" t="s">
        <v>23</v>
      </c>
      <c r="B187" s="1159" t="s">
        <v>370</v>
      </c>
      <c r="C187" s="1159" t="s">
        <v>38</v>
      </c>
      <c r="D187" s="1159" t="s">
        <v>371</v>
      </c>
      <c r="E187" s="1159" t="s">
        <v>372</v>
      </c>
      <c r="F187" s="1160">
        <f t="shared" si="18"/>
        <v>6.3</v>
      </c>
      <c r="G187" s="1159" t="s">
        <v>28</v>
      </c>
      <c r="H187" s="1161">
        <v>820.07</v>
      </c>
      <c r="I187" s="1162">
        <v>820.07</v>
      </c>
      <c r="J187" s="1163">
        <v>0.25</v>
      </c>
      <c r="K187" s="1164">
        <f t="shared" si="19"/>
        <v>1025.0875000000001</v>
      </c>
      <c r="L187" s="1165">
        <f t="shared" si="20"/>
        <v>6458.07</v>
      </c>
      <c r="M187" s="1159"/>
      <c r="N187" s="1159" t="s">
        <v>57</v>
      </c>
      <c r="O187" s="1159" t="s">
        <v>297</v>
      </c>
      <c r="P187" s="1159" t="s">
        <v>55</v>
      </c>
      <c r="Q187" s="1159" t="s">
        <v>56</v>
      </c>
      <c r="R187" s="1166">
        <v>6.3</v>
      </c>
      <c r="S187" s="1167">
        <f t="shared" si="21"/>
        <v>6458.0669999999991</v>
      </c>
    </row>
    <row r="188" spans="1:19" ht="45" customHeight="1" x14ac:dyDescent="0.25">
      <c r="A188" s="1168" t="s">
        <v>23</v>
      </c>
      <c r="B188" s="1168" t="s">
        <v>373</v>
      </c>
      <c r="C188" s="1168" t="s">
        <v>38</v>
      </c>
      <c r="D188" s="1168" t="s">
        <v>374</v>
      </c>
      <c r="E188" s="1168" t="s">
        <v>375</v>
      </c>
      <c r="F188" s="1169">
        <f t="shared" si="18"/>
        <v>1.05</v>
      </c>
      <c r="G188" s="1168" t="s">
        <v>28</v>
      </c>
      <c r="H188" s="1170">
        <v>820.07</v>
      </c>
      <c r="I188" s="1171">
        <v>820.07</v>
      </c>
      <c r="J188" s="1172">
        <v>0.25</v>
      </c>
      <c r="K188" s="1173">
        <f t="shared" si="19"/>
        <v>1025.0875000000001</v>
      </c>
      <c r="L188" s="1174">
        <f t="shared" si="20"/>
        <v>1076.3399999999999</v>
      </c>
      <c r="M188" s="1168"/>
      <c r="N188" s="1168" t="s">
        <v>57</v>
      </c>
      <c r="O188" s="1168" t="s">
        <v>297</v>
      </c>
      <c r="P188" s="1168" t="s">
        <v>55</v>
      </c>
      <c r="Q188" s="1168" t="s">
        <v>56</v>
      </c>
      <c r="R188" s="1175">
        <v>1.05</v>
      </c>
      <c r="S188" s="1176">
        <f t="shared" si="21"/>
        <v>1076.3444999999999</v>
      </c>
    </row>
    <row r="189" spans="1:19" ht="45" customHeight="1" x14ac:dyDescent="0.25">
      <c r="A189" s="1177" t="s">
        <v>23</v>
      </c>
      <c r="B189" s="1177" t="s">
        <v>376</v>
      </c>
      <c r="C189" s="1177" t="s">
        <v>38</v>
      </c>
      <c r="D189" s="1177" t="s">
        <v>377</v>
      </c>
      <c r="E189" s="1177" t="s">
        <v>378</v>
      </c>
      <c r="F189" s="1178">
        <f t="shared" si="18"/>
        <v>5.25</v>
      </c>
      <c r="G189" s="1177" t="s">
        <v>28</v>
      </c>
      <c r="H189" s="1179">
        <v>820.07</v>
      </c>
      <c r="I189" s="1180">
        <v>820.07</v>
      </c>
      <c r="J189" s="1181">
        <v>0.25</v>
      </c>
      <c r="K189" s="1182">
        <f t="shared" si="19"/>
        <v>1025.0875000000001</v>
      </c>
      <c r="L189" s="1183">
        <f t="shared" si="20"/>
        <v>5381.72</v>
      </c>
      <c r="M189" s="1177"/>
      <c r="N189" s="1177" t="s">
        <v>57</v>
      </c>
      <c r="O189" s="1177" t="s">
        <v>297</v>
      </c>
      <c r="P189" s="1177" t="s">
        <v>55</v>
      </c>
      <c r="Q189" s="1177" t="s">
        <v>56</v>
      </c>
      <c r="R189" s="1184">
        <v>5.25</v>
      </c>
      <c r="S189" s="1185">
        <f t="shared" si="21"/>
        <v>5381.7224999999999</v>
      </c>
    </row>
    <row r="190" spans="1:19" ht="45" customHeight="1" x14ac:dyDescent="0.25">
      <c r="A190" s="1186" t="s">
        <v>23</v>
      </c>
      <c r="B190" s="1186" t="s">
        <v>379</v>
      </c>
      <c r="C190" s="1186" t="s">
        <v>38</v>
      </c>
      <c r="D190" s="1186" t="s">
        <v>380</v>
      </c>
      <c r="E190" s="1186" t="s">
        <v>381</v>
      </c>
      <c r="F190" s="1187">
        <f t="shared" si="18"/>
        <v>4.2</v>
      </c>
      <c r="G190" s="1186" t="s">
        <v>28</v>
      </c>
      <c r="H190" s="1188">
        <v>820.07</v>
      </c>
      <c r="I190" s="1189">
        <v>820.07</v>
      </c>
      <c r="J190" s="1190">
        <v>0.25</v>
      </c>
      <c r="K190" s="1191">
        <f t="shared" si="19"/>
        <v>1025.0875000000001</v>
      </c>
      <c r="L190" s="1192">
        <f t="shared" si="20"/>
        <v>4305.38</v>
      </c>
      <c r="M190" s="1186"/>
      <c r="N190" s="1186" t="s">
        <v>57</v>
      </c>
      <c r="O190" s="1186" t="s">
        <v>297</v>
      </c>
      <c r="P190" s="1186" t="s">
        <v>55</v>
      </c>
      <c r="Q190" s="1186" t="s">
        <v>56</v>
      </c>
      <c r="R190" s="1193">
        <v>4.2</v>
      </c>
      <c r="S190" s="1194">
        <f t="shared" si="21"/>
        <v>4305.3779999999997</v>
      </c>
    </row>
    <row r="191" spans="1:19" ht="45" customHeight="1" x14ac:dyDescent="0.25">
      <c r="A191" s="1195" t="s">
        <v>23</v>
      </c>
      <c r="B191" s="1195" t="s">
        <v>382</v>
      </c>
      <c r="C191" s="1195" t="s">
        <v>38</v>
      </c>
      <c r="D191" s="1195" t="s">
        <v>383</v>
      </c>
      <c r="E191" s="1195" t="s">
        <v>384</v>
      </c>
      <c r="F191" s="1196">
        <f t="shared" si="18"/>
        <v>16.8</v>
      </c>
      <c r="G191" s="1195" t="s">
        <v>28</v>
      </c>
      <c r="H191" s="1197">
        <v>820.07</v>
      </c>
      <c r="I191" s="1198">
        <v>820.07</v>
      </c>
      <c r="J191" s="1199">
        <v>0.25</v>
      </c>
      <c r="K191" s="1200">
        <f t="shared" si="19"/>
        <v>1025.0875000000001</v>
      </c>
      <c r="L191" s="1201">
        <f t="shared" si="20"/>
        <v>17221.509999999998</v>
      </c>
      <c r="M191" s="1195"/>
      <c r="N191" s="1195" t="s">
        <v>57</v>
      </c>
      <c r="O191" s="1195" t="s">
        <v>297</v>
      </c>
      <c r="P191" s="1195" t="s">
        <v>55</v>
      </c>
      <c r="Q191" s="1195" t="s">
        <v>56</v>
      </c>
      <c r="R191" s="1202">
        <v>16.8</v>
      </c>
      <c r="S191" s="1203">
        <f t="shared" si="21"/>
        <v>17221.511999999999</v>
      </c>
    </row>
    <row r="192" spans="1:19" ht="45" customHeight="1" x14ac:dyDescent="0.25">
      <c r="A192" s="1204" t="s">
        <v>23</v>
      </c>
      <c r="B192" s="1204" t="s">
        <v>385</v>
      </c>
      <c r="C192" s="1204" t="s">
        <v>38</v>
      </c>
      <c r="D192" s="1204" t="s">
        <v>386</v>
      </c>
      <c r="E192" s="1204" t="s">
        <v>387</v>
      </c>
      <c r="F192" s="1205">
        <f t="shared" si="18"/>
        <v>2.72</v>
      </c>
      <c r="G192" s="1204" t="s">
        <v>28</v>
      </c>
      <c r="H192" s="1206">
        <v>894.03</v>
      </c>
      <c r="I192" s="1207">
        <v>894.03</v>
      </c>
      <c r="J192" s="1208">
        <v>0.25</v>
      </c>
      <c r="K192" s="1209">
        <f t="shared" si="19"/>
        <v>1117.5374999999999</v>
      </c>
      <c r="L192" s="1210">
        <f t="shared" si="20"/>
        <v>3039.71</v>
      </c>
      <c r="M192" s="1204"/>
      <c r="N192" s="1204" t="s">
        <v>57</v>
      </c>
      <c r="O192" s="1204" t="s">
        <v>297</v>
      </c>
      <c r="P192" s="1204" t="s">
        <v>55</v>
      </c>
      <c r="Q192" s="1204" t="s">
        <v>56</v>
      </c>
      <c r="R192" s="1211">
        <v>2.72</v>
      </c>
      <c r="S192" s="1212">
        <f t="shared" si="21"/>
        <v>3039.7088000000003</v>
      </c>
    </row>
    <row r="193" spans="1:19" ht="45" customHeight="1" x14ac:dyDescent="0.25">
      <c r="A193" s="1213" t="s">
        <v>23</v>
      </c>
      <c r="B193" s="1213" t="s">
        <v>388</v>
      </c>
      <c r="C193" s="1213" t="s">
        <v>38</v>
      </c>
      <c r="D193" s="1213" t="s">
        <v>389</v>
      </c>
      <c r="E193" s="1213" t="s">
        <v>390</v>
      </c>
      <c r="F193" s="1214">
        <f t="shared" si="18"/>
        <v>10.28</v>
      </c>
      <c r="G193" s="1213" t="s">
        <v>28</v>
      </c>
      <c r="H193" s="1215">
        <v>222.76</v>
      </c>
      <c r="I193" s="1216">
        <v>222.76</v>
      </c>
      <c r="J193" s="1217">
        <v>0.25</v>
      </c>
      <c r="K193" s="1218">
        <f t="shared" si="19"/>
        <v>278.45</v>
      </c>
      <c r="L193" s="1219">
        <f t="shared" si="20"/>
        <v>2862.47</v>
      </c>
      <c r="M193" s="1213"/>
      <c r="N193" s="1213" t="s">
        <v>57</v>
      </c>
      <c r="O193" s="1213" t="s">
        <v>297</v>
      </c>
      <c r="P193" s="1213" t="s">
        <v>55</v>
      </c>
      <c r="Q193" s="1213" t="s">
        <v>56</v>
      </c>
      <c r="R193" s="1220">
        <v>10.28</v>
      </c>
      <c r="S193" s="1221">
        <f t="shared" si="21"/>
        <v>2862.4659999999999</v>
      </c>
    </row>
    <row r="194" spans="1:19" ht="45" customHeight="1" x14ac:dyDescent="0.25">
      <c r="A194" s="1222" t="s">
        <v>19</v>
      </c>
      <c r="B194" s="1222" t="s">
        <v>391</v>
      </c>
      <c r="C194" s="1222" t="s">
        <v>21</v>
      </c>
      <c r="D194" s="1222" t="s">
        <v>21</v>
      </c>
      <c r="E194" s="1222" t="s">
        <v>392</v>
      </c>
      <c r="F194" s="1222" t="s">
        <v>21</v>
      </c>
      <c r="G194" s="1222" t="s">
        <v>21</v>
      </c>
      <c r="H194" s="1222" t="s">
        <v>21</v>
      </c>
      <c r="I194" s="1222" t="s">
        <v>21</v>
      </c>
      <c r="J194" s="1222" t="s">
        <v>21</v>
      </c>
      <c r="K194" s="1222" t="s">
        <v>21</v>
      </c>
      <c r="L194" s="1223">
        <f>ROUND(L195,2)</f>
        <v>1147.43</v>
      </c>
      <c r="M194" s="1222" t="s">
        <v>21</v>
      </c>
      <c r="N194" s="1222" t="s">
        <v>21</v>
      </c>
      <c r="O194" s="1222" t="s">
        <v>21</v>
      </c>
      <c r="P194" s="1222" t="s">
        <v>21</v>
      </c>
      <c r="Q194" s="1222" t="s">
        <v>21</v>
      </c>
      <c r="R194" s="1222" t="s">
        <v>21</v>
      </c>
      <c r="S194" s="1222" t="s">
        <v>21</v>
      </c>
    </row>
    <row r="195" spans="1:19" ht="45" customHeight="1" x14ac:dyDescent="0.25">
      <c r="A195" s="1224" t="s">
        <v>23</v>
      </c>
      <c r="B195" s="1224" t="s">
        <v>393</v>
      </c>
      <c r="C195" s="1224" t="s">
        <v>38</v>
      </c>
      <c r="D195" s="1224" t="s">
        <v>394</v>
      </c>
      <c r="E195" s="1224" t="s">
        <v>395</v>
      </c>
      <c r="F195" s="1225">
        <f>R195</f>
        <v>1</v>
      </c>
      <c r="G195" s="1224" t="s">
        <v>28</v>
      </c>
      <c r="H195" s="1226">
        <v>917.94</v>
      </c>
      <c r="I195" s="1227">
        <v>917.94</v>
      </c>
      <c r="J195" s="1228">
        <v>0.25</v>
      </c>
      <c r="K195" s="1229">
        <f>ROUND(I195,2)+(ROUND(I195,2)*J195)</f>
        <v>1147.4250000000002</v>
      </c>
      <c r="L195" s="1230">
        <f>ROUND(S195,2)</f>
        <v>1147.43</v>
      </c>
      <c r="M195" s="1224"/>
      <c r="N195" s="1224" t="s">
        <v>57</v>
      </c>
      <c r="O195" s="1224" t="s">
        <v>297</v>
      </c>
      <c r="P195" s="1224" t="s">
        <v>55</v>
      </c>
      <c r="Q195" s="1224" t="s">
        <v>56</v>
      </c>
      <c r="R195" s="1231">
        <v>1</v>
      </c>
      <c r="S195" s="1232">
        <f>ROUND(K195,2)*R195</f>
        <v>1147.43</v>
      </c>
    </row>
    <row r="196" spans="1:19" ht="45" customHeight="1" x14ac:dyDescent="0.25">
      <c r="A196" s="1233" t="s">
        <v>19</v>
      </c>
      <c r="B196" s="1233" t="s">
        <v>396</v>
      </c>
      <c r="C196" s="1233" t="s">
        <v>21</v>
      </c>
      <c r="D196" s="1233" t="s">
        <v>21</v>
      </c>
      <c r="E196" s="1233" t="s">
        <v>397</v>
      </c>
      <c r="F196" s="1233" t="s">
        <v>21</v>
      </c>
      <c r="G196" s="1233" t="s">
        <v>21</v>
      </c>
      <c r="H196" s="1233" t="s">
        <v>21</v>
      </c>
      <c r="I196" s="1233" t="s">
        <v>21</v>
      </c>
      <c r="J196" s="1233" t="s">
        <v>21</v>
      </c>
      <c r="K196" s="1233" t="s">
        <v>21</v>
      </c>
      <c r="L196" s="1234">
        <f>ROUND(L197,2)+ROUND(L198,2)+ROUND(L199,2)+ROUND(L200,2)+ROUND(L201,2)+ROUND(L202,2)+ROUND(L203,2)</f>
        <v>184135.63999999998</v>
      </c>
      <c r="M196" s="1233" t="s">
        <v>21</v>
      </c>
      <c r="N196" s="1233" t="s">
        <v>21</v>
      </c>
      <c r="O196" s="1233" t="s">
        <v>21</v>
      </c>
      <c r="P196" s="1233" t="s">
        <v>21</v>
      </c>
      <c r="Q196" s="1233" t="s">
        <v>21</v>
      </c>
      <c r="R196" s="1233" t="s">
        <v>21</v>
      </c>
      <c r="S196" s="1233" t="s">
        <v>21</v>
      </c>
    </row>
    <row r="197" spans="1:19" ht="45" customHeight="1" x14ac:dyDescent="0.25">
      <c r="A197" s="1235" t="s">
        <v>23</v>
      </c>
      <c r="B197" s="1235" t="s">
        <v>398</v>
      </c>
      <c r="C197" s="1235" t="s">
        <v>38</v>
      </c>
      <c r="D197" s="1235" t="s">
        <v>399</v>
      </c>
      <c r="E197" s="1235" t="s">
        <v>400</v>
      </c>
      <c r="F197" s="1236">
        <f t="shared" ref="F197:F203" si="22">R197</f>
        <v>3.08</v>
      </c>
      <c r="G197" s="1235" t="s">
        <v>28</v>
      </c>
      <c r="H197" s="1237">
        <v>892.62</v>
      </c>
      <c r="I197" s="1238">
        <v>892.62</v>
      </c>
      <c r="J197" s="1239">
        <v>0.25</v>
      </c>
      <c r="K197" s="1240">
        <f t="shared" ref="K197:K203" si="23">ROUND(I197,2)+(ROUND(I197,2)*J197)</f>
        <v>1115.7750000000001</v>
      </c>
      <c r="L197" s="1241">
        <f t="shared" ref="L197:L203" si="24">ROUND(S197,2)</f>
        <v>3436.6</v>
      </c>
      <c r="M197" s="1235"/>
      <c r="N197" s="1235" t="s">
        <v>57</v>
      </c>
      <c r="O197" s="1235" t="s">
        <v>297</v>
      </c>
      <c r="P197" s="1235" t="s">
        <v>55</v>
      </c>
      <c r="Q197" s="1235" t="s">
        <v>56</v>
      </c>
      <c r="R197" s="1242">
        <v>3.08</v>
      </c>
      <c r="S197" s="1243">
        <f t="shared" ref="S197:S203" si="25">ROUND(K197,2)*R197</f>
        <v>3436.6024000000002</v>
      </c>
    </row>
    <row r="198" spans="1:19" ht="45" customHeight="1" x14ac:dyDescent="0.25">
      <c r="A198" s="1244" t="s">
        <v>23</v>
      </c>
      <c r="B198" s="1244" t="s">
        <v>401</v>
      </c>
      <c r="C198" s="1244" t="s">
        <v>38</v>
      </c>
      <c r="D198" s="1244" t="s">
        <v>402</v>
      </c>
      <c r="E198" s="1244" t="s">
        <v>403</v>
      </c>
      <c r="F198" s="1245">
        <f t="shared" si="22"/>
        <v>2.94</v>
      </c>
      <c r="G198" s="1244" t="s">
        <v>28</v>
      </c>
      <c r="H198" s="1246">
        <v>884.22</v>
      </c>
      <c r="I198" s="1247">
        <v>884.22</v>
      </c>
      <c r="J198" s="1248">
        <v>0.25</v>
      </c>
      <c r="K198" s="1249">
        <f t="shared" si="23"/>
        <v>1105.2750000000001</v>
      </c>
      <c r="L198" s="1250">
        <f t="shared" si="24"/>
        <v>3249.52</v>
      </c>
      <c r="M198" s="1244"/>
      <c r="N198" s="1244" t="s">
        <v>57</v>
      </c>
      <c r="O198" s="1244" t="s">
        <v>297</v>
      </c>
      <c r="P198" s="1244" t="s">
        <v>55</v>
      </c>
      <c r="Q198" s="1244" t="s">
        <v>56</v>
      </c>
      <c r="R198" s="1251">
        <v>2.94</v>
      </c>
      <c r="S198" s="1252">
        <f t="shared" si="25"/>
        <v>3249.5232000000001</v>
      </c>
    </row>
    <row r="199" spans="1:19" ht="45" customHeight="1" x14ac:dyDescent="0.25">
      <c r="A199" s="1253" t="s">
        <v>23</v>
      </c>
      <c r="B199" s="1253" t="s">
        <v>404</v>
      </c>
      <c r="C199" s="1253" t="s">
        <v>38</v>
      </c>
      <c r="D199" s="1253" t="s">
        <v>405</v>
      </c>
      <c r="E199" s="1253" t="s">
        <v>406</v>
      </c>
      <c r="F199" s="1254">
        <f t="shared" si="22"/>
        <v>116.76</v>
      </c>
      <c r="G199" s="1253" t="s">
        <v>28</v>
      </c>
      <c r="H199" s="1255">
        <v>870.15</v>
      </c>
      <c r="I199" s="1256">
        <v>870.15</v>
      </c>
      <c r="J199" s="1257">
        <v>0.25</v>
      </c>
      <c r="K199" s="1258">
        <f t="shared" si="23"/>
        <v>1087.6875</v>
      </c>
      <c r="L199" s="1259">
        <f t="shared" si="24"/>
        <v>126998.68</v>
      </c>
      <c r="M199" s="1253"/>
      <c r="N199" s="1253" t="s">
        <v>57</v>
      </c>
      <c r="O199" s="1253" t="s">
        <v>297</v>
      </c>
      <c r="P199" s="1253" t="s">
        <v>55</v>
      </c>
      <c r="Q199" s="1253" t="s">
        <v>56</v>
      </c>
      <c r="R199" s="1260">
        <v>116.76</v>
      </c>
      <c r="S199" s="1261">
        <f t="shared" si="25"/>
        <v>126998.68440000001</v>
      </c>
    </row>
    <row r="200" spans="1:19" ht="45" customHeight="1" x14ac:dyDescent="0.25">
      <c r="A200" s="1262" t="s">
        <v>23</v>
      </c>
      <c r="B200" s="1262" t="s">
        <v>407</v>
      </c>
      <c r="C200" s="1262" t="s">
        <v>38</v>
      </c>
      <c r="D200" s="1262" t="s">
        <v>408</v>
      </c>
      <c r="E200" s="1262" t="s">
        <v>409</v>
      </c>
      <c r="F200" s="1263">
        <f t="shared" si="22"/>
        <v>71.89</v>
      </c>
      <c r="G200" s="1262" t="s">
        <v>28</v>
      </c>
      <c r="H200" s="1264">
        <v>292.24</v>
      </c>
      <c r="I200" s="1265">
        <v>292.24</v>
      </c>
      <c r="J200" s="1266">
        <v>0.25</v>
      </c>
      <c r="K200" s="1267">
        <f t="shared" si="23"/>
        <v>365.3</v>
      </c>
      <c r="L200" s="1268">
        <f t="shared" si="24"/>
        <v>26261.42</v>
      </c>
      <c r="M200" s="1262"/>
      <c r="N200" s="1262" t="s">
        <v>57</v>
      </c>
      <c r="O200" s="1262" t="s">
        <v>297</v>
      </c>
      <c r="P200" s="1262" t="s">
        <v>55</v>
      </c>
      <c r="Q200" s="1262" t="s">
        <v>56</v>
      </c>
      <c r="R200" s="1269">
        <v>71.89</v>
      </c>
      <c r="S200" s="1270">
        <f t="shared" si="25"/>
        <v>26261.417000000001</v>
      </c>
    </row>
    <row r="201" spans="1:19" ht="45" customHeight="1" x14ac:dyDescent="0.25">
      <c r="A201" s="1271" t="s">
        <v>23</v>
      </c>
      <c r="B201" s="1271" t="s">
        <v>410</v>
      </c>
      <c r="C201" s="1271" t="s">
        <v>38</v>
      </c>
      <c r="D201" s="1271" t="s">
        <v>411</v>
      </c>
      <c r="E201" s="1271" t="s">
        <v>412</v>
      </c>
      <c r="F201" s="1272">
        <f t="shared" si="22"/>
        <v>6.3</v>
      </c>
      <c r="G201" s="1271" t="s">
        <v>28</v>
      </c>
      <c r="H201" s="1273">
        <v>1169.98</v>
      </c>
      <c r="I201" s="1274">
        <v>1169.98</v>
      </c>
      <c r="J201" s="1275">
        <v>0.25</v>
      </c>
      <c r="K201" s="1276">
        <f t="shared" si="23"/>
        <v>1462.4749999999999</v>
      </c>
      <c r="L201" s="1277">
        <f t="shared" si="24"/>
        <v>9213.6200000000008</v>
      </c>
      <c r="M201" s="1271"/>
      <c r="N201" s="1271" t="s">
        <v>57</v>
      </c>
      <c r="O201" s="1271" t="s">
        <v>297</v>
      </c>
      <c r="P201" s="1271" t="s">
        <v>55</v>
      </c>
      <c r="Q201" s="1271" t="s">
        <v>56</v>
      </c>
      <c r="R201" s="1278">
        <v>6.3</v>
      </c>
      <c r="S201" s="1279">
        <f t="shared" si="25"/>
        <v>9213.6239999999998</v>
      </c>
    </row>
    <row r="202" spans="1:19" ht="45" customHeight="1" x14ac:dyDescent="0.25">
      <c r="A202" s="1280" t="s">
        <v>23</v>
      </c>
      <c r="B202" s="1280" t="s">
        <v>413</v>
      </c>
      <c r="C202" s="1280" t="s">
        <v>38</v>
      </c>
      <c r="D202" s="1280" t="s">
        <v>414</v>
      </c>
      <c r="E202" s="1280" t="s">
        <v>415</v>
      </c>
      <c r="F202" s="1281">
        <f t="shared" si="22"/>
        <v>4</v>
      </c>
      <c r="G202" s="1280" t="s">
        <v>28</v>
      </c>
      <c r="H202" s="1282">
        <v>1169.98</v>
      </c>
      <c r="I202" s="1283">
        <v>1169.98</v>
      </c>
      <c r="J202" s="1284">
        <v>0.25</v>
      </c>
      <c r="K202" s="1285">
        <f t="shared" si="23"/>
        <v>1462.4749999999999</v>
      </c>
      <c r="L202" s="1286">
        <f t="shared" si="24"/>
        <v>5849.92</v>
      </c>
      <c r="M202" s="1280"/>
      <c r="N202" s="1280" t="s">
        <v>57</v>
      </c>
      <c r="O202" s="1280" t="s">
        <v>297</v>
      </c>
      <c r="P202" s="1280" t="s">
        <v>55</v>
      </c>
      <c r="Q202" s="1280" t="s">
        <v>56</v>
      </c>
      <c r="R202" s="1287">
        <v>4</v>
      </c>
      <c r="S202" s="1288">
        <f t="shared" si="25"/>
        <v>5849.92</v>
      </c>
    </row>
    <row r="203" spans="1:19" ht="45" customHeight="1" x14ac:dyDescent="0.25">
      <c r="A203" s="1289" t="s">
        <v>23</v>
      </c>
      <c r="B203" s="1289" t="s">
        <v>416</v>
      </c>
      <c r="C203" s="1289" t="s">
        <v>38</v>
      </c>
      <c r="D203" s="1289" t="s">
        <v>417</v>
      </c>
      <c r="E203" s="1289" t="s">
        <v>418</v>
      </c>
      <c r="F203" s="1290">
        <f t="shared" si="22"/>
        <v>6.24</v>
      </c>
      <c r="G203" s="1289" t="s">
        <v>28</v>
      </c>
      <c r="H203" s="1291">
        <v>1169.98</v>
      </c>
      <c r="I203" s="1292">
        <v>1169.98</v>
      </c>
      <c r="J203" s="1293">
        <v>0.25</v>
      </c>
      <c r="K203" s="1294">
        <f t="shared" si="23"/>
        <v>1462.4749999999999</v>
      </c>
      <c r="L203" s="1295">
        <f t="shared" si="24"/>
        <v>9125.8799999999992</v>
      </c>
      <c r="M203" s="1289"/>
      <c r="N203" s="1289" t="s">
        <v>57</v>
      </c>
      <c r="O203" s="1289" t="s">
        <v>297</v>
      </c>
      <c r="P203" s="1289" t="s">
        <v>55</v>
      </c>
      <c r="Q203" s="1289" t="s">
        <v>56</v>
      </c>
      <c r="R203" s="1296">
        <v>6.24</v>
      </c>
      <c r="S203" s="1297">
        <f t="shared" si="25"/>
        <v>9125.8752000000004</v>
      </c>
    </row>
    <row r="204" spans="1:19" ht="45" customHeight="1" x14ac:dyDescent="0.25">
      <c r="A204" s="1298" t="s">
        <v>19</v>
      </c>
      <c r="B204" s="1298" t="s">
        <v>419</v>
      </c>
      <c r="C204" s="1298" t="s">
        <v>21</v>
      </c>
      <c r="D204" s="1298" t="s">
        <v>21</v>
      </c>
      <c r="E204" s="1298" t="s">
        <v>420</v>
      </c>
      <c r="F204" s="1298" t="s">
        <v>21</v>
      </c>
      <c r="G204" s="1298" t="s">
        <v>21</v>
      </c>
      <c r="H204" s="1298" t="s">
        <v>21</v>
      </c>
      <c r="I204" s="1298" t="s">
        <v>21</v>
      </c>
      <c r="J204" s="1298" t="s">
        <v>21</v>
      </c>
      <c r="K204" s="1298" t="s">
        <v>21</v>
      </c>
      <c r="L204" s="1299">
        <f>ROUND(L205,2)+ROUND(L206,2)+ROUND(L207,2)+ROUND(L208,2)+ROUND(L209,2)+ROUND(L210,2)</f>
        <v>246064.74</v>
      </c>
      <c r="M204" s="1298" t="s">
        <v>21</v>
      </c>
      <c r="N204" s="1298" t="s">
        <v>21</v>
      </c>
      <c r="O204" s="1298" t="s">
        <v>21</v>
      </c>
      <c r="P204" s="1298" t="s">
        <v>21</v>
      </c>
      <c r="Q204" s="1298" t="s">
        <v>21</v>
      </c>
      <c r="R204" s="1298" t="s">
        <v>21</v>
      </c>
      <c r="S204" s="1298" t="s">
        <v>21</v>
      </c>
    </row>
    <row r="205" spans="1:19" ht="45" customHeight="1" x14ac:dyDescent="0.25">
      <c r="A205" s="1300" t="s">
        <v>23</v>
      </c>
      <c r="B205" s="1300" t="s">
        <v>421</v>
      </c>
      <c r="C205" s="1300" t="s">
        <v>38</v>
      </c>
      <c r="D205" s="1300" t="s">
        <v>422</v>
      </c>
      <c r="E205" s="1300" t="s">
        <v>423</v>
      </c>
      <c r="F205" s="1301">
        <f t="shared" ref="F205:F210" si="26">R205</f>
        <v>850.66</v>
      </c>
      <c r="G205" s="1300" t="s">
        <v>28</v>
      </c>
      <c r="H205" s="1302">
        <v>176.5</v>
      </c>
      <c r="I205" s="1303">
        <v>176.5</v>
      </c>
      <c r="J205" s="1304">
        <v>0.25</v>
      </c>
      <c r="K205" s="1305">
        <f t="shared" ref="K205:K210" si="27">ROUND(I205,2)+(ROUND(I205,2)*J205)</f>
        <v>220.625</v>
      </c>
      <c r="L205" s="1306">
        <f t="shared" ref="L205:L210" si="28">ROUND(S205,2)</f>
        <v>187681.12</v>
      </c>
      <c r="M205" s="1300"/>
      <c r="N205" s="1300" t="s">
        <v>59</v>
      </c>
      <c r="O205" s="1300" t="s">
        <v>420</v>
      </c>
      <c r="P205" s="1300" t="s">
        <v>57</v>
      </c>
      <c r="Q205" s="1300" t="s">
        <v>58</v>
      </c>
      <c r="R205" s="1307">
        <v>850.66</v>
      </c>
      <c r="S205" s="1308">
        <f t="shared" ref="S205:S210" si="29">ROUND(K205,2)*R205</f>
        <v>187681.1158</v>
      </c>
    </row>
    <row r="206" spans="1:19" ht="45" customHeight="1" x14ac:dyDescent="0.25">
      <c r="A206" s="1309" t="s">
        <v>23</v>
      </c>
      <c r="B206" s="1309" t="s">
        <v>424</v>
      </c>
      <c r="C206" s="1309" t="s">
        <v>25</v>
      </c>
      <c r="D206" s="1309" t="s">
        <v>425</v>
      </c>
      <c r="E206" s="1309" t="s">
        <v>426</v>
      </c>
      <c r="F206" s="1310">
        <f t="shared" si="26"/>
        <v>69.150000000000006</v>
      </c>
      <c r="G206" s="1309" t="s">
        <v>44</v>
      </c>
      <c r="H206" s="1311">
        <v>202.27</v>
      </c>
      <c r="I206" s="1312">
        <v>202.27</v>
      </c>
      <c r="J206" s="1313">
        <v>0.25</v>
      </c>
      <c r="K206" s="1314">
        <f t="shared" si="27"/>
        <v>252.83750000000001</v>
      </c>
      <c r="L206" s="1315">
        <f t="shared" si="28"/>
        <v>17483.89</v>
      </c>
      <c r="M206" s="1309"/>
      <c r="N206" s="1309" t="s">
        <v>59</v>
      </c>
      <c r="O206" s="1309" t="s">
        <v>420</v>
      </c>
      <c r="P206" s="1309" t="s">
        <v>57</v>
      </c>
      <c r="Q206" s="1309" t="s">
        <v>58</v>
      </c>
      <c r="R206" s="1316">
        <v>69.150000000000006</v>
      </c>
      <c r="S206" s="1317">
        <f t="shared" si="29"/>
        <v>17483.886000000002</v>
      </c>
    </row>
    <row r="207" spans="1:19" ht="45" customHeight="1" x14ac:dyDescent="0.25">
      <c r="A207" s="1318" t="s">
        <v>23</v>
      </c>
      <c r="B207" s="1318" t="s">
        <v>427</v>
      </c>
      <c r="C207" s="1318" t="s">
        <v>38</v>
      </c>
      <c r="D207" s="1318" t="s">
        <v>428</v>
      </c>
      <c r="E207" s="1318" t="s">
        <v>429</v>
      </c>
      <c r="F207" s="1319">
        <f t="shared" si="26"/>
        <v>93.6</v>
      </c>
      <c r="G207" s="1318" t="s">
        <v>44</v>
      </c>
      <c r="H207" s="1320">
        <v>69.739999999999995</v>
      </c>
      <c r="I207" s="1321">
        <v>69.739999999999995</v>
      </c>
      <c r="J207" s="1322">
        <v>0.25</v>
      </c>
      <c r="K207" s="1323">
        <f t="shared" si="27"/>
        <v>87.174999999999997</v>
      </c>
      <c r="L207" s="1324">
        <f t="shared" si="28"/>
        <v>8160.05</v>
      </c>
      <c r="M207" s="1318"/>
      <c r="N207" s="1318" t="s">
        <v>59</v>
      </c>
      <c r="O207" s="1318" t="s">
        <v>420</v>
      </c>
      <c r="P207" s="1318" t="s">
        <v>57</v>
      </c>
      <c r="Q207" s="1318" t="s">
        <v>58</v>
      </c>
      <c r="R207" s="1325">
        <v>93.6</v>
      </c>
      <c r="S207" s="1326">
        <f t="shared" si="29"/>
        <v>8160.0479999999998</v>
      </c>
    </row>
    <row r="208" spans="1:19" ht="45" customHeight="1" x14ac:dyDescent="0.25">
      <c r="A208" s="1327" t="s">
        <v>23</v>
      </c>
      <c r="B208" s="1327" t="s">
        <v>430</v>
      </c>
      <c r="C208" s="1327" t="s">
        <v>38</v>
      </c>
      <c r="D208" s="1327" t="s">
        <v>431</v>
      </c>
      <c r="E208" s="1327" t="s">
        <v>432</v>
      </c>
      <c r="F208" s="1328">
        <f t="shared" si="26"/>
        <v>45.7</v>
      </c>
      <c r="G208" s="1327" t="s">
        <v>44</v>
      </c>
      <c r="H208" s="1329">
        <v>69.739999999999995</v>
      </c>
      <c r="I208" s="1330">
        <v>69.739999999999995</v>
      </c>
      <c r="J208" s="1331">
        <v>0.25</v>
      </c>
      <c r="K208" s="1332">
        <f t="shared" si="27"/>
        <v>87.174999999999997</v>
      </c>
      <c r="L208" s="1333">
        <f t="shared" si="28"/>
        <v>3984.13</v>
      </c>
      <c r="M208" s="1327"/>
      <c r="N208" s="1327" t="s">
        <v>59</v>
      </c>
      <c r="O208" s="1327" t="s">
        <v>420</v>
      </c>
      <c r="P208" s="1327" t="s">
        <v>57</v>
      </c>
      <c r="Q208" s="1327" t="s">
        <v>58</v>
      </c>
      <c r="R208" s="1334">
        <v>45.7</v>
      </c>
      <c r="S208" s="1335">
        <f t="shared" si="29"/>
        <v>3984.1260000000007</v>
      </c>
    </row>
    <row r="209" spans="1:19" ht="45" customHeight="1" x14ac:dyDescent="0.25">
      <c r="A209" s="1336" t="s">
        <v>23</v>
      </c>
      <c r="B209" s="1336" t="s">
        <v>433</v>
      </c>
      <c r="C209" s="1336" t="s">
        <v>38</v>
      </c>
      <c r="D209" s="1336" t="s">
        <v>434</v>
      </c>
      <c r="E209" s="1336" t="s">
        <v>435</v>
      </c>
      <c r="F209" s="1337">
        <f t="shared" si="26"/>
        <v>126.6</v>
      </c>
      <c r="G209" s="1336" t="s">
        <v>44</v>
      </c>
      <c r="H209" s="1338">
        <v>69.739999999999995</v>
      </c>
      <c r="I209" s="1339">
        <v>69.739999999999995</v>
      </c>
      <c r="J209" s="1340">
        <v>0.25</v>
      </c>
      <c r="K209" s="1341">
        <f t="shared" si="27"/>
        <v>87.174999999999997</v>
      </c>
      <c r="L209" s="1342">
        <f t="shared" si="28"/>
        <v>11036.99</v>
      </c>
      <c r="M209" s="1336"/>
      <c r="N209" s="1336" t="s">
        <v>59</v>
      </c>
      <c r="O209" s="1336" t="s">
        <v>420</v>
      </c>
      <c r="P209" s="1336" t="s">
        <v>57</v>
      </c>
      <c r="Q209" s="1336" t="s">
        <v>58</v>
      </c>
      <c r="R209" s="1343">
        <v>126.6</v>
      </c>
      <c r="S209" s="1344">
        <f t="shared" si="29"/>
        <v>11036.988000000001</v>
      </c>
    </row>
    <row r="210" spans="1:19" ht="45" customHeight="1" x14ac:dyDescent="0.25">
      <c r="A210" s="1345" t="s">
        <v>23</v>
      </c>
      <c r="B210" s="1345" t="s">
        <v>436</v>
      </c>
      <c r="C210" s="1345" t="s">
        <v>38</v>
      </c>
      <c r="D210" s="1345" t="s">
        <v>437</v>
      </c>
      <c r="E210" s="1345" t="s">
        <v>438</v>
      </c>
      <c r="F210" s="1346">
        <f t="shared" si="26"/>
        <v>233.6</v>
      </c>
      <c r="G210" s="1345" t="s">
        <v>44</v>
      </c>
      <c r="H210" s="1347">
        <v>60.68</v>
      </c>
      <c r="I210" s="1348">
        <v>60.68</v>
      </c>
      <c r="J210" s="1349">
        <v>0.25</v>
      </c>
      <c r="K210" s="1350">
        <f t="shared" si="27"/>
        <v>75.849999999999994</v>
      </c>
      <c r="L210" s="1351">
        <f t="shared" si="28"/>
        <v>17718.560000000001</v>
      </c>
      <c r="M210" s="1345"/>
      <c r="N210" s="1345" t="s">
        <v>59</v>
      </c>
      <c r="O210" s="1345" t="s">
        <v>420</v>
      </c>
      <c r="P210" s="1345" t="s">
        <v>57</v>
      </c>
      <c r="Q210" s="1345" t="s">
        <v>58</v>
      </c>
      <c r="R210" s="1352">
        <v>233.6</v>
      </c>
      <c r="S210" s="1353">
        <f t="shared" si="29"/>
        <v>17718.559999999998</v>
      </c>
    </row>
    <row r="211" spans="1:19" ht="45" customHeight="1" x14ac:dyDescent="0.25">
      <c r="A211" s="1354" t="s">
        <v>19</v>
      </c>
      <c r="B211" s="1354" t="s">
        <v>439</v>
      </c>
      <c r="C211" s="1354" t="s">
        <v>21</v>
      </c>
      <c r="D211" s="1354" t="s">
        <v>21</v>
      </c>
      <c r="E211" s="1354" t="s">
        <v>440</v>
      </c>
      <c r="F211" s="1354" t="s">
        <v>21</v>
      </c>
      <c r="G211" s="1354" t="s">
        <v>21</v>
      </c>
      <c r="H211" s="1354" t="s">
        <v>21</v>
      </c>
      <c r="I211" s="1354" t="s">
        <v>21</v>
      </c>
      <c r="J211" s="1354" t="s">
        <v>21</v>
      </c>
      <c r="K211" s="1354" t="s">
        <v>21</v>
      </c>
      <c r="L211" s="1355">
        <f>ROUND(L212,2)+ROUND(L213,2)</f>
        <v>30420.75</v>
      </c>
      <c r="M211" s="1354" t="s">
        <v>21</v>
      </c>
      <c r="N211" s="1354" t="s">
        <v>21</v>
      </c>
      <c r="O211" s="1354" t="s">
        <v>21</v>
      </c>
      <c r="P211" s="1354" t="s">
        <v>21</v>
      </c>
      <c r="Q211" s="1354" t="s">
        <v>21</v>
      </c>
      <c r="R211" s="1354" t="s">
        <v>21</v>
      </c>
      <c r="S211" s="1354" t="s">
        <v>21</v>
      </c>
    </row>
    <row r="212" spans="1:19" ht="45" customHeight="1" x14ac:dyDescent="0.25">
      <c r="A212" s="1356" t="s">
        <v>23</v>
      </c>
      <c r="B212" s="1356" t="s">
        <v>441</v>
      </c>
      <c r="C212" s="1356" t="s">
        <v>38</v>
      </c>
      <c r="D212" s="1356" t="s">
        <v>442</v>
      </c>
      <c r="E212" s="1356" t="s">
        <v>443</v>
      </c>
      <c r="F212" s="1357">
        <f>R212</f>
        <v>394.02</v>
      </c>
      <c r="G212" s="1356" t="s">
        <v>28</v>
      </c>
      <c r="H212" s="1358">
        <v>46.85</v>
      </c>
      <c r="I212" s="1359">
        <v>46.85</v>
      </c>
      <c r="J212" s="1360">
        <v>0.25</v>
      </c>
      <c r="K212" s="1361">
        <f>ROUND(I212,2)+(ROUND(I212,2)*J212)</f>
        <v>58.5625</v>
      </c>
      <c r="L212" s="1362">
        <f>ROUND(S212,2)</f>
        <v>23073.81</v>
      </c>
      <c r="M212" s="1356"/>
      <c r="N212" s="1356" t="s">
        <v>61</v>
      </c>
      <c r="O212" s="1356" t="s">
        <v>440</v>
      </c>
      <c r="P212" s="1356" t="s">
        <v>57</v>
      </c>
      <c r="Q212" s="1356" t="s">
        <v>58</v>
      </c>
      <c r="R212" s="1363">
        <v>394.02</v>
      </c>
      <c r="S212" s="1364">
        <f>ROUND(K212,2)*R212</f>
        <v>23073.8112</v>
      </c>
    </row>
    <row r="213" spans="1:19" ht="45" customHeight="1" x14ac:dyDescent="0.25">
      <c r="A213" s="1365" t="s">
        <v>23</v>
      </c>
      <c r="B213" s="1365" t="s">
        <v>444</v>
      </c>
      <c r="C213" s="1365" t="s">
        <v>38</v>
      </c>
      <c r="D213" s="1365" t="s">
        <v>445</v>
      </c>
      <c r="E213" s="1365" t="s">
        <v>446</v>
      </c>
      <c r="F213" s="1366">
        <f>R213</f>
        <v>125.46</v>
      </c>
      <c r="G213" s="1365" t="s">
        <v>28</v>
      </c>
      <c r="H213" s="1367">
        <v>46.85</v>
      </c>
      <c r="I213" s="1368">
        <v>46.85</v>
      </c>
      <c r="J213" s="1369">
        <v>0.25</v>
      </c>
      <c r="K213" s="1370">
        <f>ROUND(I213,2)+(ROUND(I213,2)*J213)</f>
        <v>58.5625</v>
      </c>
      <c r="L213" s="1371">
        <f>ROUND(S213,2)</f>
        <v>7346.94</v>
      </c>
      <c r="M213" s="1365"/>
      <c r="N213" s="1365" t="s">
        <v>61</v>
      </c>
      <c r="O213" s="1365" t="s">
        <v>440</v>
      </c>
      <c r="P213" s="1365" t="s">
        <v>57</v>
      </c>
      <c r="Q213" s="1365" t="s">
        <v>58</v>
      </c>
      <c r="R213" s="1372">
        <v>125.46</v>
      </c>
      <c r="S213" s="1373">
        <f>ROUND(K213,2)*R213</f>
        <v>7346.9376000000002</v>
      </c>
    </row>
    <row r="214" spans="1:19" ht="45" customHeight="1" x14ac:dyDescent="0.25">
      <c r="A214" s="1374" t="s">
        <v>19</v>
      </c>
      <c r="B214" s="1374" t="s">
        <v>447</v>
      </c>
      <c r="C214" s="1374" t="s">
        <v>21</v>
      </c>
      <c r="D214" s="1374" t="s">
        <v>21</v>
      </c>
      <c r="E214" s="1374" t="s">
        <v>85</v>
      </c>
      <c r="F214" s="1374" t="s">
        <v>21</v>
      </c>
      <c r="G214" s="1374" t="s">
        <v>21</v>
      </c>
      <c r="H214" s="1374" t="s">
        <v>21</v>
      </c>
      <c r="I214" s="1374" t="s">
        <v>21</v>
      </c>
      <c r="J214" s="1374" t="s">
        <v>21</v>
      </c>
      <c r="K214" s="1374" t="s">
        <v>21</v>
      </c>
      <c r="L214" s="1375">
        <f>ROUND(L215,2)+ROUND(L216,2)+ROUND(L217,2)+ROUND(L218,2)+ROUND(L219,2)+ROUND(L220,2)+ROUND(L221,2)+ROUND(L222,2)+ROUND(L223,2)+ROUND(L224,2)+ROUND(L225,2)+ROUND(L226,2)</f>
        <v>309201.99</v>
      </c>
      <c r="M214" s="1374" t="s">
        <v>21</v>
      </c>
      <c r="N214" s="1374" t="s">
        <v>21</v>
      </c>
      <c r="O214" s="1374" t="s">
        <v>21</v>
      </c>
      <c r="P214" s="1374" t="s">
        <v>21</v>
      </c>
      <c r="Q214" s="1374" t="s">
        <v>21</v>
      </c>
      <c r="R214" s="1374" t="s">
        <v>21</v>
      </c>
      <c r="S214" s="1374" t="s">
        <v>21</v>
      </c>
    </row>
    <row r="215" spans="1:19" ht="45" customHeight="1" x14ac:dyDescent="0.25">
      <c r="A215" s="1376" t="s">
        <v>23</v>
      </c>
      <c r="B215" s="1376" t="s">
        <v>448</v>
      </c>
      <c r="C215" s="1376" t="s">
        <v>25</v>
      </c>
      <c r="D215" s="1376" t="s">
        <v>449</v>
      </c>
      <c r="E215" s="1376" t="s">
        <v>450</v>
      </c>
      <c r="F215" s="1377">
        <f t="shared" ref="F215:F226" si="30">R215</f>
        <v>2569.6</v>
      </c>
      <c r="G215" s="1376" t="s">
        <v>28</v>
      </c>
      <c r="H215" s="1378">
        <v>5.39</v>
      </c>
      <c r="I215" s="1379">
        <v>5.39</v>
      </c>
      <c r="J215" s="1380">
        <v>0.25</v>
      </c>
      <c r="K215" s="1381">
        <f t="shared" ref="K215:K226" si="31">ROUND(I215,2)+(ROUND(I215,2)*J215)</f>
        <v>6.7374999999999998</v>
      </c>
      <c r="L215" s="1382">
        <f t="shared" ref="L215:L226" si="32">ROUND(S215,2)</f>
        <v>17319.099999999999</v>
      </c>
      <c r="M215" s="1376"/>
      <c r="N215" s="1376" t="s">
        <v>63</v>
      </c>
      <c r="O215" s="1376" t="s">
        <v>451</v>
      </c>
      <c r="P215" s="1376" t="s">
        <v>59</v>
      </c>
      <c r="Q215" s="1376" t="s">
        <v>60</v>
      </c>
      <c r="R215" s="1383">
        <v>2569.6</v>
      </c>
      <c r="S215" s="1384">
        <f t="shared" ref="S215:S226" si="33">ROUND(K215,2)*R215</f>
        <v>17319.103999999999</v>
      </c>
    </row>
    <row r="216" spans="1:19" ht="45" customHeight="1" x14ac:dyDescent="0.25">
      <c r="A216" s="1385" t="s">
        <v>23</v>
      </c>
      <c r="B216" s="1385" t="s">
        <v>452</v>
      </c>
      <c r="C216" s="1385" t="s">
        <v>25</v>
      </c>
      <c r="D216" s="1385" t="s">
        <v>453</v>
      </c>
      <c r="E216" s="1385" t="s">
        <v>454</v>
      </c>
      <c r="F216" s="1386">
        <f t="shared" si="30"/>
        <v>1598.78</v>
      </c>
      <c r="G216" s="1385" t="s">
        <v>28</v>
      </c>
      <c r="H216" s="1387">
        <v>35.1</v>
      </c>
      <c r="I216" s="1388">
        <v>35.1</v>
      </c>
      <c r="J216" s="1389">
        <v>0.25</v>
      </c>
      <c r="K216" s="1390">
        <f t="shared" si="31"/>
        <v>43.875</v>
      </c>
      <c r="L216" s="1391">
        <f t="shared" si="32"/>
        <v>70154.47</v>
      </c>
      <c r="M216" s="1385"/>
      <c r="N216" s="1385" t="s">
        <v>63</v>
      </c>
      <c r="O216" s="1385" t="s">
        <v>451</v>
      </c>
      <c r="P216" s="1385" t="s">
        <v>59</v>
      </c>
      <c r="Q216" s="1385" t="s">
        <v>60</v>
      </c>
      <c r="R216" s="1392">
        <v>1598.78</v>
      </c>
      <c r="S216" s="1393">
        <f t="shared" si="33"/>
        <v>70154.466400000005</v>
      </c>
    </row>
    <row r="217" spans="1:19" ht="45" customHeight="1" x14ac:dyDescent="0.25">
      <c r="A217" s="1394" t="s">
        <v>23</v>
      </c>
      <c r="B217" s="1394" t="s">
        <v>455</v>
      </c>
      <c r="C217" s="1394" t="s">
        <v>25</v>
      </c>
      <c r="D217" s="1394" t="s">
        <v>456</v>
      </c>
      <c r="E217" s="1394" t="s">
        <v>457</v>
      </c>
      <c r="F217" s="1395">
        <f t="shared" si="30"/>
        <v>979.82</v>
      </c>
      <c r="G217" s="1394" t="s">
        <v>28</v>
      </c>
      <c r="H217" s="1396">
        <v>43.88</v>
      </c>
      <c r="I217" s="1397">
        <v>43.88</v>
      </c>
      <c r="J217" s="1398">
        <v>0.25</v>
      </c>
      <c r="K217" s="1399">
        <f t="shared" si="31"/>
        <v>54.85</v>
      </c>
      <c r="L217" s="1400">
        <f t="shared" si="32"/>
        <v>53743.13</v>
      </c>
      <c r="M217" s="1394"/>
      <c r="N217" s="1394" t="s">
        <v>63</v>
      </c>
      <c r="O217" s="1394" t="s">
        <v>451</v>
      </c>
      <c r="P217" s="1394" t="s">
        <v>59</v>
      </c>
      <c r="Q217" s="1394" t="s">
        <v>60</v>
      </c>
      <c r="R217" s="1401">
        <v>979.82</v>
      </c>
      <c r="S217" s="1402">
        <f t="shared" si="33"/>
        <v>53743.127000000008</v>
      </c>
    </row>
    <row r="218" spans="1:19" ht="45" customHeight="1" x14ac:dyDescent="0.25">
      <c r="A218" s="1403" t="s">
        <v>23</v>
      </c>
      <c r="B218" s="1403" t="s">
        <v>458</v>
      </c>
      <c r="C218" s="1403" t="s">
        <v>25</v>
      </c>
      <c r="D218" s="1403" t="s">
        <v>459</v>
      </c>
      <c r="E218" s="1403" t="s">
        <v>460</v>
      </c>
      <c r="F218" s="1404">
        <f t="shared" si="30"/>
        <v>1024.77</v>
      </c>
      <c r="G218" s="1403" t="s">
        <v>28</v>
      </c>
      <c r="H218" s="1405">
        <v>25.77</v>
      </c>
      <c r="I218" s="1406">
        <v>25.77</v>
      </c>
      <c r="J218" s="1407">
        <v>0.25</v>
      </c>
      <c r="K218" s="1408">
        <f t="shared" si="31"/>
        <v>32.212499999999999</v>
      </c>
      <c r="L218" s="1409">
        <f t="shared" si="32"/>
        <v>33007.839999999997</v>
      </c>
      <c r="M218" s="1403"/>
      <c r="N218" s="1403" t="s">
        <v>63</v>
      </c>
      <c r="O218" s="1403" t="s">
        <v>451</v>
      </c>
      <c r="P218" s="1403" t="s">
        <v>59</v>
      </c>
      <c r="Q218" s="1403" t="s">
        <v>60</v>
      </c>
      <c r="R218" s="1410">
        <v>1024.77</v>
      </c>
      <c r="S218" s="1411">
        <f t="shared" si="33"/>
        <v>33007.841699999997</v>
      </c>
    </row>
    <row r="219" spans="1:19" ht="45" customHeight="1" x14ac:dyDescent="0.25">
      <c r="A219" s="1412" t="s">
        <v>23</v>
      </c>
      <c r="B219" s="1412" t="s">
        <v>461</v>
      </c>
      <c r="C219" s="1412" t="s">
        <v>25</v>
      </c>
      <c r="D219" s="1412" t="s">
        <v>462</v>
      </c>
      <c r="E219" s="1412" t="s">
        <v>463</v>
      </c>
      <c r="F219" s="1413">
        <f t="shared" si="30"/>
        <v>456.39</v>
      </c>
      <c r="G219" s="1412" t="s">
        <v>28</v>
      </c>
      <c r="H219" s="1414">
        <v>71.5</v>
      </c>
      <c r="I219" s="1415">
        <v>71.5</v>
      </c>
      <c r="J219" s="1416">
        <v>0.25</v>
      </c>
      <c r="K219" s="1417">
        <f t="shared" si="31"/>
        <v>89.375</v>
      </c>
      <c r="L219" s="1418">
        <f t="shared" si="32"/>
        <v>40792.14</v>
      </c>
      <c r="M219" s="1412"/>
      <c r="N219" s="1412" t="s">
        <v>63</v>
      </c>
      <c r="O219" s="1412" t="s">
        <v>451</v>
      </c>
      <c r="P219" s="1412" t="s">
        <v>59</v>
      </c>
      <c r="Q219" s="1412" t="s">
        <v>60</v>
      </c>
      <c r="R219" s="1419">
        <v>456.39</v>
      </c>
      <c r="S219" s="1420">
        <f t="shared" si="33"/>
        <v>40792.138199999994</v>
      </c>
    </row>
    <row r="220" spans="1:19" ht="45" customHeight="1" x14ac:dyDescent="0.25">
      <c r="A220" s="1421" t="s">
        <v>23</v>
      </c>
      <c r="B220" s="1421" t="s">
        <v>464</v>
      </c>
      <c r="C220" s="1421" t="s">
        <v>38</v>
      </c>
      <c r="D220" s="1421" t="s">
        <v>465</v>
      </c>
      <c r="E220" s="1421" t="s">
        <v>466</v>
      </c>
      <c r="F220" s="1422">
        <f t="shared" si="30"/>
        <v>94</v>
      </c>
      <c r="G220" s="1421" t="s">
        <v>28</v>
      </c>
      <c r="H220" s="1423">
        <v>70.2</v>
      </c>
      <c r="I220" s="1424">
        <v>70.2</v>
      </c>
      <c r="J220" s="1425">
        <v>0.25</v>
      </c>
      <c r="K220" s="1426">
        <f t="shared" si="31"/>
        <v>87.75</v>
      </c>
      <c r="L220" s="1427">
        <f t="shared" si="32"/>
        <v>8248.5</v>
      </c>
      <c r="M220" s="1421"/>
      <c r="N220" s="1421" t="s">
        <v>63</v>
      </c>
      <c r="O220" s="1421" t="s">
        <v>451</v>
      </c>
      <c r="P220" s="1421" t="s">
        <v>59</v>
      </c>
      <c r="Q220" s="1421" t="s">
        <v>60</v>
      </c>
      <c r="R220" s="1428">
        <v>94</v>
      </c>
      <c r="S220" s="1429">
        <f t="shared" si="33"/>
        <v>8248.5</v>
      </c>
    </row>
    <row r="221" spans="1:19" ht="45" customHeight="1" x14ac:dyDescent="0.25">
      <c r="A221" s="1430" t="s">
        <v>23</v>
      </c>
      <c r="B221" s="1430" t="s">
        <v>467</v>
      </c>
      <c r="C221" s="1430" t="s">
        <v>38</v>
      </c>
      <c r="D221" s="1430" t="s">
        <v>468</v>
      </c>
      <c r="E221" s="1430" t="s">
        <v>469</v>
      </c>
      <c r="F221" s="1431">
        <f t="shared" si="30"/>
        <v>4.5999999999999996</v>
      </c>
      <c r="G221" s="1430" t="s">
        <v>28</v>
      </c>
      <c r="H221" s="1432">
        <v>70.2</v>
      </c>
      <c r="I221" s="1433">
        <v>70.2</v>
      </c>
      <c r="J221" s="1434">
        <v>0.25</v>
      </c>
      <c r="K221" s="1435">
        <f t="shared" si="31"/>
        <v>87.75</v>
      </c>
      <c r="L221" s="1436">
        <f t="shared" si="32"/>
        <v>403.65</v>
      </c>
      <c r="M221" s="1430"/>
      <c r="N221" s="1430" t="s">
        <v>63</v>
      </c>
      <c r="O221" s="1430" t="s">
        <v>451</v>
      </c>
      <c r="P221" s="1430" t="s">
        <v>59</v>
      </c>
      <c r="Q221" s="1430" t="s">
        <v>60</v>
      </c>
      <c r="R221" s="1437">
        <v>4.5999999999999996</v>
      </c>
      <c r="S221" s="1438">
        <f t="shared" si="33"/>
        <v>403.65</v>
      </c>
    </row>
    <row r="222" spans="1:19" ht="45" customHeight="1" x14ac:dyDescent="0.25">
      <c r="A222" s="1439" t="s">
        <v>23</v>
      </c>
      <c r="B222" s="1439" t="s">
        <v>470</v>
      </c>
      <c r="C222" s="1439" t="s">
        <v>38</v>
      </c>
      <c r="D222" s="1439" t="s">
        <v>471</v>
      </c>
      <c r="E222" s="1439" t="s">
        <v>472</v>
      </c>
      <c r="F222" s="1440">
        <f t="shared" si="30"/>
        <v>9.7100000000000009</v>
      </c>
      <c r="G222" s="1439" t="s">
        <v>28</v>
      </c>
      <c r="H222" s="1441">
        <v>70.2</v>
      </c>
      <c r="I222" s="1442">
        <v>70.2</v>
      </c>
      <c r="J222" s="1443">
        <v>0.25</v>
      </c>
      <c r="K222" s="1444">
        <f t="shared" si="31"/>
        <v>87.75</v>
      </c>
      <c r="L222" s="1445">
        <f t="shared" si="32"/>
        <v>852.05</v>
      </c>
      <c r="M222" s="1439"/>
      <c r="N222" s="1439" t="s">
        <v>63</v>
      </c>
      <c r="O222" s="1439" t="s">
        <v>451</v>
      </c>
      <c r="P222" s="1439" t="s">
        <v>59</v>
      </c>
      <c r="Q222" s="1439" t="s">
        <v>60</v>
      </c>
      <c r="R222" s="1446">
        <v>9.7100000000000009</v>
      </c>
      <c r="S222" s="1447">
        <f t="shared" si="33"/>
        <v>852.05250000000012</v>
      </c>
    </row>
    <row r="223" spans="1:19" ht="45" customHeight="1" x14ac:dyDescent="0.25">
      <c r="A223" s="1448" t="s">
        <v>23</v>
      </c>
      <c r="B223" s="1448" t="s">
        <v>473</v>
      </c>
      <c r="C223" s="1448" t="s">
        <v>38</v>
      </c>
      <c r="D223" s="1448" t="s">
        <v>474</v>
      </c>
      <c r="E223" s="1448" t="s">
        <v>475</v>
      </c>
      <c r="F223" s="1449">
        <f t="shared" si="30"/>
        <v>4.92</v>
      </c>
      <c r="G223" s="1448" t="s">
        <v>28</v>
      </c>
      <c r="H223" s="1450">
        <v>70.2</v>
      </c>
      <c r="I223" s="1451">
        <v>70.2</v>
      </c>
      <c r="J223" s="1452">
        <v>0.25</v>
      </c>
      <c r="K223" s="1453">
        <f t="shared" si="31"/>
        <v>87.75</v>
      </c>
      <c r="L223" s="1454">
        <f t="shared" si="32"/>
        <v>431.73</v>
      </c>
      <c r="M223" s="1448"/>
      <c r="N223" s="1448" t="s">
        <v>63</v>
      </c>
      <c r="O223" s="1448" t="s">
        <v>451</v>
      </c>
      <c r="P223" s="1448" t="s">
        <v>59</v>
      </c>
      <c r="Q223" s="1448" t="s">
        <v>60</v>
      </c>
      <c r="R223" s="1455">
        <v>4.92</v>
      </c>
      <c r="S223" s="1456">
        <f t="shared" si="33"/>
        <v>431.73</v>
      </c>
    </row>
    <row r="224" spans="1:19" ht="45" customHeight="1" x14ac:dyDescent="0.25">
      <c r="A224" s="1457" t="s">
        <v>23</v>
      </c>
      <c r="B224" s="1457" t="s">
        <v>476</v>
      </c>
      <c r="C224" s="1457" t="s">
        <v>38</v>
      </c>
      <c r="D224" s="1457" t="s">
        <v>477</v>
      </c>
      <c r="E224" s="1457" t="s">
        <v>478</v>
      </c>
      <c r="F224" s="1458">
        <f t="shared" si="30"/>
        <v>127.2</v>
      </c>
      <c r="G224" s="1457" t="s">
        <v>44</v>
      </c>
      <c r="H224" s="1459">
        <v>37.51</v>
      </c>
      <c r="I224" s="1460">
        <v>37.51</v>
      </c>
      <c r="J224" s="1461">
        <v>0.25</v>
      </c>
      <c r="K224" s="1462">
        <f t="shared" si="31"/>
        <v>46.887499999999996</v>
      </c>
      <c r="L224" s="1463">
        <f t="shared" si="32"/>
        <v>5964.41</v>
      </c>
      <c r="M224" s="1457"/>
      <c r="N224" s="1457" t="s">
        <v>63</v>
      </c>
      <c r="O224" s="1457" t="s">
        <v>451</v>
      </c>
      <c r="P224" s="1457" t="s">
        <v>59</v>
      </c>
      <c r="Q224" s="1457" t="s">
        <v>60</v>
      </c>
      <c r="R224" s="1464">
        <v>127.2</v>
      </c>
      <c r="S224" s="1465">
        <f t="shared" si="33"/>
        <v>5964.4080000000004</v>
      </c>
    </row>
    <row r="225" spans="1:19" ht="45" customHeight="1" x14ac:dyDescent="0.25">
      <c r="A225" s="1466" t="s">
        <v>23</v>
      </c>
      <c r="B225" s="1466" t="s">
        <v>479</v>
      </c>
      <c r="C225" s="1466" t="s">
        <v>25</v>
      </c>
      <c r="D225" s="1466" t="s">
        <v>480</v>
      </c>
      <c r="E225" s="1466" t="s">
        <v>481</v>
      </c>
      <c r="F225" s="1467">
        <f t="shared" si="30"/>
        <v>438.37</v>
      </c>
      <c r="G225" s="1466" t="s">
        <v>28</v>
      </c>
      <c r="H225" s="1468">
        <v>84.97</v>
      </c>
      <c r="I225" s="1469">
        <v>84.97</v>
      </c>
      <c r="J225" s="1470">
        <v>0.25</v>
      </c>
      <c r="K225" s="1471">
        <f t="shared" si="31"/>
        <v>106.21250000000001</v>
      </c>
      <c r="L225" s="1472">
        <f t="shared" si="32"/>
        <v>46559.28</v>
      </c>
      <c r="M225" s="1466"/>
      <c r="N225" s="1466" t="s">
        <v>63</v>
      </c>
      <c r="O225" s="1466" t="s">
        <v>451</v>
      </c>
      <c r="P225" s="1466" t="s">
        <v>59</v>
      </c>
      <c r="Q225" s="1466" t="s">
        <v>60</v>
      </c>
      <c r="R225" s="1473">
        <v>438.37</v>
      </c>
      <c r="S225" s="1474">
        <f t="shared" si="33"/>
        <v>46559.277699999999</v>
      </c>
    </row>
    <row r="226" spans="1:19" ht="45" customHeight="1" x14ac:dyDescent="0.25">
      <c r="A226" s="1475" t="s">
        <v>23</v>
      </c>
      <c r="B226" s="1475" t="s">
        <v>482</v>
      </c>
      <c r="C226" s="1475" t="s">
        <v>38</v>
      </c>
      <c r="D226" s="1475" t="s">
        <v>483</v>
      </c>
      <c r="E226" s="1475" t="s">
        <v>484</v>
      </c>
      <c r="F226" s="1476">
        <f t="shared" si="30"/>
        <v>259.43</v>
      </c>
      <c r="G226" s="1475" t="s">
        <v>28</v>
      </c>
      <c r="H226" s="1477">
        <v>97.83</v>
      </c>
      <c r="I226" s="1478">
        <v>97.83</v>
      </c>
      <c r="J226" s="1479">
        <v>0.25</v>
      </c>
      <c r="K226" s="1480">
        <f t="shared" si="31"/>
        <v>122.28749999999999</v>
      </c>
      <c r="L226" s="1481">
        <f t="shared" si="32"/>
        <v>31725.69</v>
      </c>
      <c r="M226" s="1475"/>
      <c r="N226" s="1475" t="s">
        <v>63</v>
      </c>
      <c r="O226" s="1475" t="s">
        <v>451</v>
      </c>
      <c r="P226" s="1475" t="s">
        <v>59</v>
      </c>
      <c r="Q226" s="1475" t="s">
        <v>60</v>
      </c>
      <c r="R226" s="1482">
        <v>259.43</v>
      </c>
      <c r="S226" s="1483">
        <f t="shared" si="33"/>
        <v>31725.694700000004</v>
      </c>
    </row>
    <row r="227" spans="1:19" ht="45" customHeight="1" x14ac:dyDescent="0.25">
      <c r="A227" s="1484" t="s">
        <v>19</v>
      </c>
      <c r="B227" s="1484" t="s">
        <v>485</v>
      </c>
      <c r="C227" s="1484" t="s">
        <v>21</v>
      </c>
      <c r="D227" s="1484" t="s">
        <v>21</v>
      </c>
      <c r="E227" s="1484" t="s">
        <v>486</v>
      </c>
      <c r="F227" s="1484" t="s">
        <v>21</v>
      </c>
      <c r="G227" s="1484" t="s">
        <v>21</v>
      </c>
      <c r="H227" s="1484" t="s">
        <v>21</v>
      </c>
      <c r="I227" s="1484" t="s">
        <v>21</v>
      </c>
      <c r="J227" s="1484" t="s">
        <v>21</v>
      </c>
      <c r="K227" s="1484" t="s">
        <v>21</v>
      </c>
      <c r="L227" s="1485">
        <f>ROUND(L228,2)+ROUND(L229,2)</f>
        <v>6038.9</v>
      </c>
      <c r="M227" s="1484" t="s">
        <v>21</v>
      </c>
      <c r="N227" s="1484" t="s">
        <v>21</v>
      </c>
      <c r="O227" s="1484" t="s">
        <v>21</v>
      </c>
      <c r="P227" s="1484" t="s">
        <v>21</v>
      </c>
      <c r="Q227" s="1484" t="s">
        <v>21</v>
      </c>
      <c r="R227" s="1484" t="s">
        <v>21</v>
      </c>
      <c r="S227" s="1484" t="s">
        <v>21</v>
      </c>
    </row>
    <row r="228" spans="1:19" ht="45" customHeight="1" x14ac:dyDescent="0.25">
      <c r="A228" s="1486" t="s">
        <v>23</v>
      </c>
      <c r="B228" s="1486" t="s">
        <v>487</v>
      </c>
      <c r="C228" s="1486" t="s">
        <v>25</v>
      </c>
      <c r="D228" s="1486" t="s">
        <v>449</v>
      </c>
      <c r="E228" s="1486" t="s">
        <v>450</v>
      </c>
      <c r="F228" s="1487">
        <f>R228</f>
        <v>98.05</v>
      </c>
      <c r="G228" s="1486" t="s">
        <v>28</v>
      </c>
      <c r="H228" s="1488">
        <v>5.39</v>
      </c>
      <c r="I228" s="1489">
        <v>5.39</v>
      </c>
      <c r="J228" s="1490">
        <v>0.25</v>
      </c>
      <c r="K228" s="1491">
        <f>ROUND(I228,2)+(ROUND(I228,2)*J228)</f>
        <v>6.7374999999999998</v>
      </c>
      <c r="L228" s="1492">
        <f>ROUND(S228,2)</f>
        <v>660.86</v>
      </c>
      <c r="M228" s="1486"/>
      <c r="N228" s="1486" t="s">
        <v>63</v>
      </c>
      <c r="O228" s="1486" t="s">
        <v>451</v>
      </c>
      <c r="P228" s="1486" t="s">
        <v>59</v>
      </c>
      <c r="Q228" s="1486" t="s">
        <v>60</v>
      </c>
      <c r="R228" s="1493">
        <v>98.05</v>
      </c>
      <c r="S228" s="1494">
        <f>ROUND(K228,2)*R228</f>
        <v>660.85699999999997</v>
      </c>
    </row>
    <row r="229" spans="1:19" ht="45" customHeight="1" x14ac:dyDescent="0.25">
      <c r="A229" s="1495" t="s">
        <v>23</v>
      </c>
      <c r="B229" s="1495" t="s">
        <v>488</v>
      </c>
      <c r="C229" s="1495" t="s">
        <v>25</v>
      </c>
      <c r="D229" s="1495" t="s">
        <v>456</v>
      </c>
      <c r="E229" s="1495" t="s">
        <v>457</v>
      </c>
      <c r="F229" s="1496">
        <f>R229</f>
        <v>98.05</v>
      </c>
      <c r="G229" s="1495" t="s">
        <v>28</v>
      </c>
      <c r="H229" s="1497">
        <v>43.88</v>
      </c>
      <c r="I229" s="1498">
        <v>43.88</v>
      </c>
      <c r="J229" s="1499">
        <v>0.25</v>
      </c>
      <c r="K229" s="1500">
        <f>ROUND(I229,2)+(ROUND(I229,2)*J229)</f>
        <v>54.85</v>
      </c>
      <c r="L229" s="1501">
        <f>ROUND(S229,2)</f>
        <v>5378.04</v>
      </c>
      <c r="M229" s="1495"/>
      <c r="N229" s="1495" t="s">
        <v>63</v>
      </c>
      <c r="O229" s="1495" t="s">
        <v>451</v>
      </c>
      <c r="P229" s="1495" t="s">
        <v>59</v>
      </c>
      <c r="Q229" s="1495" t="s">
        <v>60</v>
      </c>
      <c r="R229" s="1502">
        <v>98.05</v>
      </c>
      <c r="S229" s="1503">
        <f>ROUND(K229,2)*R229</f>
        <v>5378.0424999999996</v>
      </c>
    </row>
    <row r="230" spans="1:19" ht="45" customHeight="1" x14ac:dyDescent="0.25">
      <c r="A230" s="1504" t="s">
        <v>19</v>
      </c>
      <c r="B230" s="1504" t="s">
        <v>489</v>
      </c>
      <c r="C230" s="1504" t="s">
        <v>21</v>
      </c>
      <c r="D230" s="1504" t="s">
        <v>21</v>
      </c>
      <c r="E230" s="1504" t="s">
        <v>490</v>
      </c>
      <c r="F230" s="1504" t="s">
        <v>21</v>
      </c>
      <c r="G230" s="1504" t="s">
        <v>21</v>
      </c>
      <c r="H230" s="1504" t="s">
        <v>21</v>
      </c>
      <c r="I230" s="1504" t="s">
        <v>21</v>
      </c>
      <c r="J230" s="1504" t="s">
        <v>21</v>
      </c>
      <c r="K230" s="1504" t="s">
        <v>21</v>
      </c>
      <c r="L230" s="1505">
        <f>ROUND(L231,2)+ROUND(L232,2)+ROUND(L233,2)+ROUND(L234,2)+ROUND(L235,2)+ROUND(L236,2)+ROUND(L237,2)+ROUND(L238,2)+ROUND(L239,2)+ROUND(L240,2)+ROUND(L241,2)+ROUND(L242,2)</f>
        <v>132528.74</v>
      </c>
      <c r="M230" s="1504" t="s">
        <v>21</v>
      </c>
      <c r="N230" s="1504" t="s">
        <v>21</v>
      </c>
      <c r="O230" s="1504" t="s">
        <v>21</v>
      </c>
      <c r="P230" s="1504" t="s">
        <v>21</v>
      </c>
      <c r="Q230" s="1504" t="s">
        <v>21</v>
      </c>
      <c r="R230" s="1504" t="s">
        <v>21</v>
      </c>
      <c r="S230" s="1504" t="s">
        <v>21</v>
      </c>
    </row>
    <row r="231" spans="1:19" ht="45" customHeight="1" x14ac:dyDescent="0.25">
      <c r="A231" s="1506" t="s">
        <v>23</v>
      </c>
      <c r="B231" s="1506" t="s">
        <v>491</v>
      </c>
      <c r="C231" s="1506" t="s">
        <v>38</v>
      </c>
      <c r="D231" s="1506" t="s">
        <v>492</v>
      </c>
      <c r="E231" s="1506" t="s">
        <v>493</v>
      </c>
      <c r="F231" s="1507">
        <f t="shared" ref="F231:F242" si="34">R231</f>
        <v>282.92</v>
      </c>
      <c r="G231" s="1506" t="s">
        <v>28</v>
      </c>
      <c r="H231" s="1508">
        <v>44.63</v>
      </c>
      <c r="I231" s="1509">
        <v>44.63</v>
      </c>
      <c r="J231" s="1510">
        <v>0.25</v>
      </c>
      <c r="K231" s="1511">
        <f t="shared" ref="K231:K242" si="35">ROUND(I231,2)+(ROUND(I231,2)*J231)</f>
        <v>55.787500000000001</v>
      </c>
      <c r="L231" s="1512">
        <f t="shared" ref="L231:L242" si="36">ROUND(S231,2)</f>
        <v>15784.11</v>
      </c>
      <c r="M231" s="1506"/>
      <c r="N231" s="1506" t="s">
        <v>65</v>
      </c>
      <c r="O231" s="1506" t="s">
        <v>494</v>
      </c>
      <c r="P231" s="1506" t="s">
        <v>61</v>
      </c>
      <c r="Q231" s="1506" t="s">
        <v>62</v>
      </c>
      <c r="R231" s="1513">
        <v>282.92</v>
      </c>
      <c r="S231" s="1514">
        <f t="shared" ref="S231:S242" si="37">ROUND(K231,2)*R231</f>
        <v>15784.106800000001</v>
      </c>
    </row>
    <row r="232" spans="1:19" ht="45" customHeight="1" x14ac:dyDescent="0.25">
      <c r="A232" s="1515" t="s">
        <v>23</v>
      </c>
      <c r="B232" s="1515" t="s">
        <v>495</v>
      </c>
      <c r="C232" s="1515" t="s">
        <v>25</v>
      </c>
      <c r="D232" s="1515" t="s">
        <v>496</v>
      </c>
      <c r="E232" s="1515" t="s">
        <v>497</v>
      </c>
      <c r="F232" s="1516">
        <f t="shared" si="34"/>
        <v>375.34</v>
      </c>
      <c r="G232" s="1515" t="s">
        <v>28</v>
      </c>
      <c r="H232" s="1517">
        <v>52.87</v>
      </c>
      <c r="I232" s="1518">
        <v>52.87</v>
      </c>
      <c r="J232" s="1519">
        <v>0.25</v>
      </c>
      <c r="K232" s="1520">
        <f t="shared" si="35"/>
        <v>66.087499999999991</v>
      </c>
      <c r="L232" s="1521">
        <f t="shared" si="36"/>
        <v>24806.22</v>
      </c>
      <c r="M232" s="1515"/>
      <c r="N232" s="1515" t="s">
        <v>65</v>
      </c>
      <c r="O232" s="1515" t="s">
        <v>494</v>
      </c>
      <c r="P232" s="1515" t="s">
        <v>61</v>
      </c>
      <c r="Q232" s="1515" t="s">
        <v>62</v>
      </c>
      <c r="R232" s="1522">
        <v>375.34</v>
      </c>
      <c r="S232" s="1523">
        <f t="shared" si="37"/>
        <v>24806.220600000001</v>
      </c>
    </row>
    <row r="233" spans="1:19" ht="45" customHeight="1" x14ac:dyDescent="0.25">
      <c r="A233" s="1524" t="s">
        <v>23</v>
      </c>
      <c r="B233" s="1524" t="s">
        <v>498</v>
      </c>
      <c r="C233" s="1524" t="s">
        <v>25</v>
      </c>
      <c r="D233" s="1524" t="s">
        <v>499</v>
      </c>
      <c r="E233" s="1524" t="s">
        <v>500</v>
      </c>
      <c r="F233" s="1525">
        <f t="shared" si="34"/>
        <v>125.46</v>
      </c>
      <c r="G233" s="1524" t="s">
        <v>28</v>
      </c>
      <c r="H233" s="1526">
        <v>55.66</v>
      </c>
      <c r="I233" s="1527">
        <v>55.66</v>
      </c>
      <c r="J233" s="1528">
        <v>0.25</v>
      </c>
      <c r="K233" s="1529">
        <f t="shared" si="35"/>
        <v>69.574999999999989</v>
      </c>
      <c r="L233" s="1530">
        <f t="shared" si="36"/>
        <v>8729.51</v>
      </c>
      <c r="M233" s="1524"/>
      <c r="N233" s="1524" t="s">
        <v>65</v>
      </c>
      <c r="O233" s="1524" t="s">
        <v>494</v>
      </c>
      <c r="P233" s="1524" t="s">
        <v>61</v>
      </c>
      <c r="Q233" s="1524" t="s">
        <v>62</v>
      </c>
      <c r="R233" s="1531">
        <v>125.46</v>
      </c>
      <c r="S233" s="1532">
        <f t="shared" si="37"/>
        <v>8729.5067999999992</v>
      </c>
    </row>
    <row r="234" spans="1:19" ht="45" customHeight="1" x14ac:dyDescent="0.25">
      <c r="A234" s="1533" t="s">
        <v>23</v>
      </c>
      <c r="B234" s="1533" t="s">
        <v>501</v>
      </c>
      <c r="C234" s="1533" t="s">
        <v>25</v>
      </c>
      <c r="D234" s="1533" t="s">
        <v>502</v>
      </c>
      <c r="E234" s="1533" t="s">
        <v>503</v>
      </c>
      <c r="F234" s="1534">
        <f t="shared" si="34"/>
        <v>42.9</v>
      </c>
      <c r="G234" s="1533" t="s">
        <v>28</v>
      </c>
      <c r="H234" s="1535">
        <v>68.400000000000006</v>
      </c>
      <c r="I234" s="1536">
        <v>68.400000000000006</v>
      </c>
      <c r="J234" s="1537">
        <v>0.25</v>
      </c>
      <c r="K234" s="1538">
        <f t="shared" si="35"/>
        <v>85.5</v>
      </c>
      <c r="L234" s="1539">
        <f t="shared" si="36"/>
        <v>3667.95</v>
      </c>
      <c r="M234" s="1533"/>
      <c r="N234" s="1533" t="s">
        <v>65</v>
      </c>
      <c r="O234" s="1533" t="s">
        <v>494</v>
      </c>
      <c r="P234" s="1533" t="s">
        <v>61</v>
      </c>
      <c r="Q234" s="1533" t="s">
        <v>62</v>
      </c>
      <c r="R234" s="1540">
        <v>42.9</v>
      </c>
      <c r="S234" s="1541">
        <f t="shared" si="37"/>
        <v>3667.95</v>
      </c>
    </row>
    <row r="235" spans="1:19" ht="45" customHeight="1" x14ac:dyDescent="0.25">
      <c r="A235" s="1542" t="s">
        <v>23</v>
      </c>
      <c r="B235" s="1542" t="s">
        <v>504</v>
      </c>
      <c r="C235" s="1542" t="s">
        <v>25</v>
      </c>
      <c r="D235" s="1542" t="s">
        <v>505</v>
      </c>
      <c r="E235" s="1542" t="s">
        <v>506</v>
      </c>
      <c r="F235" s="1543">
        <f t="shared" si="34"/>
        <v>148.94999999999999</v>
      </c>
      <c r="G235" s="1542" t="s">
        <v>28</v>
      </c>
      <c r="H235" s="1544">
        <v>57.44</v>
      </c>
      <c r="I235" s="1545">
        <v>57.44</v>
      </c>
      <c r="J235" s="1546">
        <v>0.25</v>
      </c>
      <c r="K235" s="1547">
        <f t="shared" si="35"/>
        <v>71.8</v>
      </c>
      <c r="L235" s="1548">
        <f t="shared" si="36"/>
        <v>10694.61</v>
      </c>
      <c r="M235" s="1542"/>
      <c r="N235" s="1542" t="s">
        <v>65</v>
      </c>
      <c r="O235" s="1542" t="s">
        <v>494</v>
      </c>
      <c r="P235" s="1542" t="s">
        <v>61</v>
      </c>
      <c r="Q235" s="1542" t="s">
        <v>62</v>
      </c>
      <c r="R235" s="1549">
        <v>148.94999999999999</v>
      </c>
      <c r="S235" s="1550">
        <f t="shared" si="37"/>
        <v>10694.609999999999</v>
      </c>
    </row>
    <row r="236" spans="1:19" ht="45" customHeight="1" x14ac:dyDescent="0.25">
      <c r="A236" s="1551" t="s">
        <v>23</v>
      </c>
      <c r="B236" s="1551" t="s">
        <v>507</v>
      </c>
      <c r="C236" s="1551" t="s">
        <v>38</v>
      </c>
      <c r="D236" s="1551" t="s">
        <v>508</v>
      </c>
      <c r="E236" s="1551" t="s">
        <v>509</v>
      </c>
      <c r="F236" s="1552">
        <f t="shared" si="34"/>
        <v>216.53</v>
      </c>
      <c r="G236" s="1551" t="s">
        <v>28</v>
      </c>
      <c r="H236" s="1553">
        <v>169.19</v>
      </c>
      <c r="I236" s="1554">
        <v>169.19</v>
      </c>
      <c r="J236" s="1555">
        <v>0.25</v>
      </c>
      <c r="K236" s="1556">
        <f t="shared" si="35"/>
        <v>211.48750000000001</v>
      </c>
      <c r="L236" s="1557">
        <f t="shared" si="36"/>
        <v>45793.93</v>
      </c>
      <c r="M236" s="1551"/>
      <c r="N236" s="1551" t="s">
        <v>65</v>
      </c>
      <c r="O236" s="1551" t="s">
        <v>494</v>
      </c>
      <c r="P236" s="1551" t="s">
        <v>61</v>
      </c>
      <c r="Q236" s="1551" t="s">
        <v>62</v>
      </c>
      <c r="R236" s="1558">
        <v>216.53</v>
      </c>
      <c r="S236" s="1559">
        <f t="shared" si="37"/>
        <v>45793.929700000001</v>
      </c>
    </row>
    <row r="237" spans="1:19" ht="45" customHeight="1" x14ac:dyDescent="0.25">
      <c r="A237" s="1560" t="s">
        <v>23</v>
      </c>
      <c r="B237" s="1560" t="s">
        <v>510</v>
      </c>
      <c r="C237" s="1560" t="s">
        <v>38</v>
      </c>
      <c r="D237" s="1560" t="s">
        <v>511</v>
      </c>
      <c r="E237" s="1560" t="s">
        <v>512</v>
      </c>
      <c r="F237" s="1561">
        <f t="shared" si="34"/>
        <v>216.53</v>
      </c>
      <c r="G237" s="1560" t="s">
        <v>28</v>
      </c>
      <c r="H237" s="1562">
        <v>5.6</v>
      </c>
      <c r="I237" s="1563">
        <v>5.6</v>
      </c>
      <c r="J237" s="1564">
        <v>0.25</v>
      </c>
      <c r="K237" s="1565">
        <f t="shared" si="35"/>
        <v>7</v>
      </c>
      <c r="L237" s="1566">
        <f t="shared" si="36"/>
        <v>1515.71</v>
      </c>
      <c r="M237" s="1560"/>
      <c r="N237" s="1560" t="s">
        <v>65</v>
      </c>
      <c r="O237" s="1560" t="s">
        <v>494</v>
      </c>
      <c r="P237" s="1560" t="s">
        <v>61</v>
      </c>
      <c r="Q237" s="1560" t="s">
        <v>62</v>
      </c>
      <c r="R237" s="1567">
        <v>216.53</v>
      </c>
      <c r="S237" s="1568">
        <f t="shared" si="37"/>
        <v>1515.71</v>
      </c>
    </row>
    <row r="238" spans="1:19" ht="45" customHeight="1" x14ac:dyDescent="0.25">
      <c r="A238" s="1569" t="s">
        <v>23</v>
      </c>
      <c r="B238" s="1569" t="s">
        <v>513</v>
      </c>
      <c r="C238" s="1569" t="s">
        <v>25</v>
      </c>
      <c r="D238" s="1569" t="s">
        <v>514</v>
      </c>
      <c r="E238" s="1569" t="s">
        <v>515</v>
      </c>
      <c r="F238" s="1570">
        <f t="shared" si="34"/>
        <v>68</v>
      </c>
      <c r="G238" s="1569" t="s">
        <v>44</v>
      </c>
      <c r="H238" s="1571">
        <v>12.8</v>
      </c>
      <c r="I238" s="1572">
        <v>12.8</v>
      </c>
      <c r="J238" s="1573">
        <v>0.25</v>
      </c>
      <c r="K238" s="1574">
        <f t="shared" si="35"/>
        <v>16</v>
      </c>
      <c r="L238" s="1575">
        <f t="shared" si="36"/>
        <v>1088</v>
      </c>
      <c r="M238" s="1569"/>
      <c r="N238" s="1569" t="s">
        <v>65</v>
      </c>
      <c r="O238" s="1569" t="s">
        <v>494</v>
      </c>
      <c r="P238" s="1569" t="s">
        <v>61</v>
      </c>
      <c r="Q238" s="1569" t="s">
        <v>62</v>
      </c>
      <c r="R238" s="1576">
        <v>68</v>
      </c>
      <c r="S238" s="1577">
        <f t="shared" si="37"/>
        <v>1088</v>
      </c>
    </row>
    <row r="239" spans="1:19" ht="45" customHeight="1" x14ac:dyDescent="0.25">
      <c r="A239" s="1578" t="s">
        <v>23</v>
      </c>
      <c r="B239" s="1578" t="s">
        <v>516</v>
      </c>
      <c r="C239" s="1578" t="s">
        <v>25</v>
      </c>
      <c r="D239" s="1578" t="s">
        <v>517</v>
      </c>
      <c r="E239" s="1578" t="s">
        <v>518</v>
      </c>
      <c r="F239" s="1579">
        <f t="shared" si="34"/>
        <v>127.2</v>
      </c>
      <c r="G239" s="1578" t="s">
        <v>44</v>
      </c>
      <c r="H239" s="1580">
        <v>55.78</v>
      </c>
      <c r="I239" s="1581">
        <v>55.78</v>
      </c>
      <c r="J239" s="1582">
        <v>0.25</v>
      </c>
      <c r="K239" s="1583">
        <f t="shared" si="35"/>
        <v>69.724999999999994</v>
      </c>
      <c r="L239" s="1584">
        <f t="shared" si="36"/>
        <v>8869.66</v>
      </c>
      <c r="M239" s="1578"/>
      <c r="N239" s="1578" t="s">
        <v>65</v>
      </c>
      <c r="O239" s="1578" t="s">
        <v>494</v>
      </c>
      <c r="P239" s="1578" t="s">
        <v>61</v>
      </c>
      <c r="Q239" s="1578" t="s">
        <v>62</v>
      </c>
      <c r="R239" s="1585">
        <v>127.2</v>
      </c>
      <c r="S239" s="1586">
        <f t="shared" si="37"/>
        <v>8869.6560000000009</v>
      </c>
    </row>
    <row r="240" spans="1:19" ht="45" customHeight="1" x14ac:dyDescent="0.25">
      <c r="A240" s="1587" t="s">
        <v>23</v>
      </c>
      <c r="B240" s="1587" t="s">
        <v>519</v>
      </c>
      <c r="C240" s="1587" t="s">
        <v>25</v>
      </c>
      <c r="D240" s="1587" t="s">
        <v>520</v>
      </c>
      <c r="E240" s="1587" t="s">
        <v>521</v>
      </c>
      <c r="F240" s="1588">
        <f t="shared" si="34"/>
        <v>53.45</v>
      </c>
      <c r="G240" s="1587" t="s">
        <v>44</v>
      </c>
      <c r="H240" s="1589">
        <v>117.93</v>
      </c>
      <c r="I240" s="1590">
        <v>117.93</v>
      </c>
      <c r="J240" s="1591">
        <v>0.25</v>
      </c>
      <c r="K240" s="1592">
        <f t="shared" si="35"/>
        <v>147.41250000000002</v>
      </c>
      <c r="L240" s="1593">
        <f t="shared" si="36"/>
        <v>7879.06</v>
      </c>
      <c r="M240" s="1587"/>
      <c r="N240" s="1587" t="s">
        <v>65</v>
      </c>
      <c r="O240" s="1587" t="s">
        <v>494</v>
      </c>
      <c r="P240" s="1587" t="s">
        <v>61</v>
      </c>
      <c r="Q240" s="1587" t="s">
        <v>62</v>
      </c>
      <c r="R240" s="1594">
        <v>53.45</v>
      </c>
      <c r="S240" s="1595">
        <f t="shared" si="37"/>
        <v>7879.0645000000004</v>
      </c>
    </row>
    <row r="241" spans="1:19" ht="45" customHeight="1" x14ac:dyDescent="0.25">
      <c r="A241" s="1596" t="s">
        <v>23</v>
      </c>
      <c r="B241" s="1596" t="s">
        <v>522</v>
      </c>
      <c r="C241" s="1596" t="s">
        <v>38</v>
      </c>
      <c r="D241" s="1596" t="s">
        <v>523</v>
      </c>
      <c r="E241" s="1596" t="s">
        <v>524</v>
      </c>
      <c r="F241" s="1597">
        <f t="shared" si="34"/>
        <v>1.75</v>
      </c>
      <c r="G241" s="1596" t="s">
        <v>44</v>
      </c>
      <c r="H241" s="1598">
        <v>212.75</v>
      </c>
      <c r="I241" s="1599">
        <v>212.75</v>
      </c>
      <c r="J241" s="1600">
        <v>0.25</v>
      </c>
      <c r="K241" s="1601">
        <f t="shared" si="35"/>
        <v>265.9375</v>
      </c>
      <c r="L241" s="1602">
        <f t="shared" si="36"/>
        <v>465.4</v>
      </c>
      <c r="M241" s="1596"/>
      <c r="N241" s="1596" t="s">
        <v>65</v>
      </c>
      <c r="O241" s="1596" t="s">
        <v>494</v>
      </c>
      <c r="P241" s="1596" t="s">
        <v>61</v>
      </c>
      <c r="Q241" s="1596" t="s">
        <v>62</v>
      </c>
      <c r="R241" s="1603">
        <v>1.75</v>
      </c>
      <c r="S241" s="1604">
        <f t="shared" si="37"/>
        <v>465.39499999999998</v>
      </c>
    </row>
    <row r="242" spans="1:19" ht="45" customHeight="1" x14ac:dyDescent="0.25">
      <c r="A242" s="1605" t="s">
        <v>23</v>
      </c>
      <c r="B242" s="1605" t="s">
        <v>525</v>
      </c>
      <c r="C242" s="1605" t="s">
        <v>25</v>
      </c>
      <c r="D242" s="1605" t="s">
        <v>526</v>
      </c>
      <c r="E242" s="1605" t="s">
        <v>527</v>
      </c>
      <c r="F242" s="1606">
        <f t="shared" si="34"/>
        <v>37.42</v>
      </c>
      <c r="G242" s="1605" t="s">
        <v>28</v>
      </c>
      <c r="H242" s="1607">
        <v>69.150000000000006</v>
      </c>
      <c r="I242" s="1608">
        <v>69.150000000000006</v>
      </c>
      <c r="J242" s="1609">
        <v>0.25</v>
      </c>
      <c r="K242" s="1610">
        <f t="shared" si="35"/>
        <v>86.4375</v>
      </c>
      <c r="L242" s="1611">
        <f t="shared" si="36"/>
        <v>3234.58</v>
      </c>
      <c r="M242" s="1605"/>
      <c r="N242" s="1605" t="s">
        <v>65</v>
      </c>
      <c r="O242" s="1605" t="s">
        <v>494</v>
      </c>
      <c r="P242" s="1605" t="s">
        <v>61</v>
      </c>
      <c r="Q242" s="1605" t="s">
        <v>62</v>
      </c>
      <c r="R242" s="1612">
        <v>37.42</v>
      </c>
      <c r="S242" s="1613">
        <f t="shared" si="37"/>
        <v>3234.5848000000001</v>
      </c>
    </row>
    <row r="243" spans="1:19" ht="45" customHeight="1" x14ac:dyDescent="0.25">
      <c r="A243" s="1614" t="s">
        <v>19</v>
      </c>
      <c r="B243" s="1614" t="s">
        <v>528</v>
      </c>
      <c r="C243" s="1614" t="s">
        <v>21</v>
      </c>
      <c r="D243" s="1614" t="s">
        <v>21</v>
      </c>
      <c r="E243" s="1614" t="s">
        <v>529</v>
      </c>
      <c r="F243" s="1614" t="s">
        <v>21</v>
      </c>
      <c r="G243" s="1614" t="s">
        <v>21</v>
      </c>
      <c r="H243" s="1614" t="s">
        <v>21</v>
      </c>
      <c r="I243" s="1614" t="s">
        <v>21</v>
      </c>
      <c r="J243" s="1614" t="s">
        <v>21</v>
      </c>
      <c r="K243" s="1614" t="s">
        <v>21</v>
      </c>
      <c r="L243" s="1615">
        <f>ROUND(L244,2)+ROUND(L245,2)+ROUND(L246,2)+ROUND(L247,2)+ROUND(L248,2)+ROUND(L249,2)+ROUND(L250,2)</f>
        <v>35901.99</v>
      </c>
      <c r="M243" s="1614" t="s">
        <v>21</v>
      </c>
      <c r="N243" s="1614" t="s">
        <v>21</v>
      </c>
      <c r="O243" s="1614" t="s">
        <v>21</v>
      </c>
      <c r="P243" s="1614" t="s">
        <v>21</v>
      </c>
      <c r="Q243" s="1614" t="s">
        <v>21</v>
      </c>
      <c r="R243" s="1614" t="s">
        <v>21</v>
      </c>
      <c r="S243" s="1614" t="s">
        <v>21</v>
      </c>
    </row>
    <row r="244" spans="1:19" ht="45" customHeight="1" x14ac:dyDescent="0.25">
      <c r="A244" s="1616" t="s">
        <v>23</v>
      </c>
      <c r="B244" s="1616" t="s">
        <v>530</v>
      </c>
      <c r="C244" s="1616" t="s">
        <v>25</v>
      </c>
      <c r="D244" s="1616" t="s">
        <v>531</v>
      </c>
      <c r="E244" s="1616" t="s">
        <v>532</v>
      </c>
      <c r="F244" s="1617">
        <f t="shared" ref="F244:F250" si="38">R244</f>
        <v>254.8</v>
      </c>
      <c r="G244" s="1616" t="s">
        <v>28</v>
      </c>
      <c r="H244" s="1618">
        <v>50.06</v>
      </c>
      <c r="I244" s="1619">
        <v>50.06</v>
      </c>
      <c r="J244" s="1620">
        <v>0.25</v>
      </c>
      <c r="K244" s="1621">
        <f t="shared" ref="K244:K250" si="39">ROUND(I244,2)+(ROUND(I244,2)*J244)</f>
        <v>62.575000000000003</v>
      </c>
      <c r="L244" s="1622">
        <f t="shared" ref="L244:L250" si="40">ROUND(S244,2)</f>
        <v>15945.38</v>
      </c>
      <c r="M244" s="1616"/>
      <c r="N244" s="1616" t="s">
        <v>65</v>
      </c>
      <c r="O244" s="1616" t="s">
        <v>494</v>
      </c>
      <c r="P244" s="1616" t="s">
        <v>61</v>
      </c>
      <c r="Q244" s="1616" t="s">
        <v>62</v>
      </c>
      <c r="R244" s="1623">
        <v>254.8</v>
      </c>
      <c r="S244" s="1624">
        <f t="shared" ref="S244:S250" si="41">ROUND(K244,2)*R244</f>
        <v>15945.384</v>
      </c>
    </row>
    <row r="245" spans="1:19" ht="45" customHeight="1" x14ac:dyDescent="0.25">
      <c r="A245" s="1625" t="s">
        <v>23</v>
      </c>
      <c r="B245" s="1625" t="s">
        <v>533</v>
      </c>
      <c r="C245" s="1625" t="s">
        <v>25</v>
      </c>
      <c r="D245" s="1625" t="s">
        <v>534</v>
      </c>
      <c r="E245" s="1625" t="s">
        <v>535</v>
      </c>
      <c r="F245" s="1626">
        <f t="shared" si="38"/>
        <v>27.74</v>
      </c>
      <c r="G245" s="1625" t="s">
        <v>28</v>
      </c>
      <c r="H245" s="1627">
        <v>84.12</v>
      </c>
      <c r="I245" s="1628">
        <v>84.12</v>
      </c>
      <c r="J245" s="1629">
        <v>0.25</v>
      </c>
      <c r="K245" s="1630">
        <f t="shared" si="39"/>
        <v>105.15</v>
      </c>
      <c r="L245" s="1631">
        <f t="shared" si="40"/>
        <v>2916.86</v>
      </c>
      <c r="M245" s="1625"/>
      <c r="N245" s="1625" t="s">
        <v>65</v>
      </c>
      <c r="O245" s="1625" t="s">
        <v>494</v>
      </c>
      <c r="P245" s="1625" t="s">
        <v>61</v>
      </c>
      <c r="Q245" s="1625" t="s">
        <v>62</v>
      </c>
      <c r="R245" s="1632">
        <v>27.74</v>
      </c>
      <c r="S245" s="1633">
        <f t="shared" si="41"/>
        <v>2916.8609999999999</v>
      </c>
    </row>
    <row r="246" spans="1:19" ht="45" customHeight="1" x14ac:dyDescent="0.25">
      <c r="A246" s="1634" t="s">
        <v>23</v>
      </c>
      <c r="B246" s="1634" t="s">
        <v>536</v>
      </c>
      <c r="C246" s="1634" t="s">
        <v>38</v>
      </c>
      <c r="D246" s="1634" t="s">
        <v>537</v>
      </c>
      <c r="E246" s="1634" t="s">
        <v>538</v>
      </c>
      <c r="F246" s="1635">
        <f t="shared" si="38"/>
        <v>4.88</v>
      </c>
      <c r="G246" s="1634" t="s">
        <v>28</v>
      </c>
      <c r="H246" s="1636">
        <v>205.16</v>
      </c>
      <c r="I246" s="1637">
        <v>205.16</v>
      </c>
      <c r="J246" s="1638">
        <v>0.25</v>
      </c>
      <c r="K246" s="1639">
        <f t="shared" si="39"/>
        <v>256.45</v>
      </c>
      <c r="L246" s="1640">
        <f t="shared" si="40"/>
        <v>1251.48</v>
      </c>
      <c r="M246" s="1634"/>
      <c r="N246" s="1634" t="s">
        <v>65</v>
      </c>
      <c r="O246" s="1634" t="s">
        <v>494</v>
      </c>
      <c r="P246" s="1634" t="s">
        <v>61</v>
      </c>
      <c r="Q246" s="1634" t="s">
        <v>62</v>
      </c>
      <c r="R246" s="1641">
        <v>4.88</v>
      </c>
      <c r="S246" s="1642">
        <f t="shared" si="41"/>
        <v>1251.4759999999999</v>
      </c>
    </row>
    <row r="247" spans="1:19" ht="45" customHeight="1" x14ac:dyDescent="0.25">
      <c r="A247" s="1643" t="s">
        <v>23</v>
      </c>
      <c r="B247" s="1643" t="s">
        <v>539</v>
      </c>
      <c r="C247" s="1643" t="s">
        <v>38</v>
      </c>
      <c r="D247" s="1643" t="s">
        <v>540</v>
      </c>
      <c r="E247" s="1643" t="s">
        <v>541</v>
      </c>
      <c r="F247" s="1644">
        <f t="shared" si="38"/>
        <v>7.5</v>
      </c>
      <c r="G247" s="1643" t="s">
        <v>28</v>
      </c>
      <c r="H247" s="1645">
        <v>205.16</v>
      </c>
      <c r="I247" s="1646">
        <v>205.16</v>
      </c>
      <c r="J247" s="1647">
        <v>0.25</v>
      </c>
      <c r="K247" s="1648">
        <f t="shared" si="39"/>
        <v>256.45</v>
      </c>
      <c r="L247" s="1649">
        <f t="shared" si="40"/>
        <v>1923.38</v>
      </c>
      <c r="M247" s="1643"/>
      <c r="N247" s="1643" t="s">
        <v>65</v>
      </c>
      <c r="O247" s="1643" t="s">
        <v>494</v>
      </c>
      <c r="P247" s="1643" t="s">
        <v>61</v>
      </c>
      <c r="Q247" s="1643" t="s">
        <v>62</v>
      </c>
      <c r="R247" s="1650">
        <v>7.5</v>
      </c>
      <c r="S247" s="1651">
        <f t="shared" si="41"/>
        <v>1923.375</v>
      </c>
    </row>
    <row r="248" spans="1:19" ht="45" customHeight="1" x14ac:dyDescent="0.25">
      <c r="A248" s="1652" t="s">
        <v>23</v>
      </c>
      <c r="B248" s="1652" t="s">
        <v>542</v>
      </c>
      <c r="C248" s="1652" t="s">
        <v>38</v>
      </c>
      <c r="D248" s="1652" t="s">
        <v>543</v>
      </c>
      <c r="E248" s="1652" t="s">
        <v>544</v>
      </c>
      <c r="F248" s="1653">
        <f t="shared" si="38"/>
        <v>21.96</v>
      </c>
      <c r="G248" s="1652" t="s">
        <v>93</v>
      </c>
      <c r="H248" s="1654">
        <v>123.96</v>
      </c>
      <c r="I248" s="1655">
        <v>123.96</v>
      </c>
      <c r="J248" s="1656">
        <v>0.25</v>
      </c>
      <c r="K248" s="1657">
        <f t="shared" si="39"/>
        <v>154.94999999999999</v>
      </c>
      <c r="L248" s="1658">
        <f t="shared" si="40"/>
        <v>3402.7</v>
      </c>
      <c r="M248" s="1652"/>
      <c r="N248" s="1652" t="s">
        <v>65</v>
      </c>
      <c r="O248" s="1652" t="s">
        <v>494</v>
      </c>
      <c r="P248" s="1652" t="s">
        <v>61</v>
      </c>
      <c r="Q248" s="1652" t="s">
        <v>62</v>
      </c>
      <c r="R248" s="1659">
        <v>21.96</v>
      </c>
      <c r="S248" s="1660">
        <f t="shared" si="41"/>
        <v>3402.7019999999998</v>
      </c>
    </row>
    <row r="249" spans="1:19" ht="45" customHeight="1" x14ac:dyDescent="0.25">
      <c r="A249" s="1661" t="s">
        <v>23</v>
      </c>
      <c r="B249" s="1661" t="s">
        <v>545</v>
      </c>
      <c r="C249" s="1661" t="s">
        <v>25</v>
      </c>
      <c r="D249" s="1661" t="s">
        <v>546</v>
      </c>
      <c r="E249" s="1661" t="s">
        <v>547</v>
      </c>
      <c r="F249" s="1662">
        <f t="shared" si="38"/>
        <v>344.81</v>
      </c>
      <c r="G249" s="1661" t="s">
        <v>28</v>
      </c>
      <c r="H249" s="1663">
        <v>23.39</v>
      </c>
      <c r="I249" s="1664">
        <v>23.39</v>
      </c>
      <c r="J249" s="1665">
        <v>0.25</v>
      </c>
      <c r="K249" s="1666">
        <f t="shared" si="39"/>
        <v>29.237500000000001</v>
      </c>
      <c r="L249" s="1667">
        <f t="shared" si="40"/>
        <v>10082.24</v>
      </c>
      <c r="M249" s="1661"/>
      <c r="N249" s="1661" t="s">
        <v>65</v>
      </c>
      <c r="O249" s="1661" t="s">
        <v>494</v>
      </c>
      <c r="P249" s="1661" t="s">
        <v>61</v>
      </c>
      <c r="Q249" s="1661" t="s">
        <v>62</v>
      </c>
      <c r="R249" s="1668">
        <v>344.81</v>
      </c>
      <c r="S249" s="1669">
        <f t="shared" si="41"/>
        <v>10082.2444</v>
      </c>
    </row>
    <row r="250" spans="1:19" ht="45" customHeight="1" x14ac:dyDescent="0.25">
      <c r="A250" s="1670" t="s">
        <v>23</v>
      </c>
      <c r="B250" s="1670" t="s">
        <v>548</v>
      </c>
      <c r="C250" s="1670" t="s">
        <v>25</v>
      </c>
      <c r="D250" s="1670" t="s">
        <v>549</v>
      </c>
      <c r="E250" s="1670" t="s">
        <v>550</v>
      </c>
      <c r="F250" s="1671">
        <f t="shared" si="38"/>
        <v>8.06</v>
      </c>
      <c r="G250" s="1670" t="s">
        <v>44</v>
      </c>
      <c r="H250" s="1672">
        <v>37.71</v>
      </c>
      <c r="I250" s="1673">
        <v>37.71</v>
      </c>
      <c r="J250" s="1674">
        <v>0.25</v>
      </c>
      <c r="K250" s="1675">
        <f t="shared" si="39"/>
        <v>47.137500000000003</v>
      </c>
      <c r="L250" s="1676">
        <f t="shared" si="40"/>
        <v>379.95</v>
      </c>
      <c r="M250" s="1670"/>
      <c r="N250" s="1670" t="s">
        <v>65</v>
      </c>
      <c r="O250" s="1670" t="s">
        <v>494</v>
      </c>
      <c r="P250" s="1670" t="s">
        <v>61</v>
      </c>
      <c r="Q250" s="1670" t="s">
        <v>62</v>
      </c>
      <c r="R250" s="1677">
        <v>8.06</v>
      </c>
      <c r="S250" s="1678">
        <f t="shared" si="41"/>
        <v>379.94840000000005</v>
      </c>
    </row>
    <row r="251" spans="1:19" ht="45" customHeight="1" x14ac:dyDescent="0.25">
      <c r="A251" s="1679" t="s">
        <v>19</v>
      </c>
      <c r="B251" s="1679" t="s">
        <v>551</v>
      </c>
      <c r="C251" s="1679" t="s">
        <v>21</v>
      </c>
      <c r="D251" s="1679" t="s">
        <v>21</v>
      </c>
      <c r="E251" s="1679" t="s">
        <v>552</v>
      </c>
      <c r="F251" s="1679" t="s">
        <v>21</v>
      </c>
      <c r="G251" s="1679" t="s">
        <v>21</v>
      </c>
      <c r="H251" s="1679" t="s">
        <v>21</v>
      </c>
      <c r="I251" s="1679" t="s">
        <v>21</v>
      </c>
      <c r="J251" s="1679" t="s">
        <v>21</v>
      </c>
      <c r="K251" s="1679" t="s">
        <v>21</v>
      </c>
      <c r="L251" s="1680">
        <f>ROUND(L252,2)+ROUND(L253,2)+ROUND(L254,2)+ROUND(L255,2)+ROUND(L256,2)+ROUND(L257,2)</f>
        <v>126324.57999999999</v>
      </c>
      <c r="M251" s="1679" t="s">
        <v>21</v>
      </c>
      <c r="N251" s="1679" t="s">
        <v>21</v>
      </c>
      <c r="O251" s="1679" t="s">
        <v>21</v>
      </c>
      <c r="P251" s="1679" t="s">
        <v>21</v>
      </c>
      <c r="Q251" s="1679" t="s">
        <v>21</v>
      </c>
      <c r="R251" s="1679" t="s">
        <v>21</v>
      </c>
      <c r="S251" s="1679" t="s">
        <v>21</v>
      </c>
    </row>
    <row r="252" spans="1:19" ht="45" customHeight="1" x14ac:dyDescent="0.25">
      <c r="A252" s="1681" t="s">
        <v>23</v>
      </c>
      <c r="B252" s="1681" t="s">
        <v>553</v>
      </c>
      <c r="C252" s="1681" t="s">
        <v>25</v>
      </c>
      <c r="D252" s="1681" t="s">
        <v>554</v>
      </c>
      <c r="E252" s="1681" t="s">
        <v>555</v>
      </c>
      <c r="F252" s="1682">
        <f t="shared" ref="F252:F257" si="42">R252</f>
        <v>2004.59</v>
      </c>
      <c r="G252" s="1681" t="s">
        <v>28</v>
      </c>
      <c r="H252" s="1683">
        <v>20.38</v>
      </c>
      <c r="I252" s="1684">
        <v>20.38</v>
      </c>
      <c r="J252" s="1685">
        <v>0.25</v>
      </c>
      <c r="K252" s="1686">
        <f t="shared" ref="K252:K257" si="43">ROUND(I252,2)+(ROUND(I252,2)*J252)</f>
        <v>25.474999999999998</v>
      </c>
      <c r="L252" s="1687">
        <f t="shared" ref="L252:L257" si="44">ROUND(S252,2)</f>
        <v>51076.95</v>
      </c>
      <c r="M252" s="1681"/>
      <c r="N252" s="1681" t="s">
        <v>67</v>
      </c>
      <c r="O252" s="1681" t="s">
        <v>556</v>
      </c>
      <c r="P252" s="1681" t="s">
        <v>63</v>
      </c>
      <c r="Q252" s="1681" t="s">
        <v>64</v>
      </c>
      <c r="R252" s="1688">
        <v>2004.59</v>
      </c>
      <c r="S252" s="1689">
        <f t="shared" ref="S252:S257" si="45">ROUND(K252,2)*R252</f>
        <v>51076.953199999996</v>
      </c>
    </row>
    <row r="253" spans="1:19" ht="45" customHeight="1" x14ac:dyDescent="0.25">
      <c r="A253" s="1690" t="s">
        <v>23</v>
      </c>
      <c r="B253" s="1690" t="s">
        <v>557</v>
      </c>
      <c r="C253" s="1690" t="s">
        <v>38</v>
      </c>
      <c r="D253" s="1690" t="s">
        <v>558</v>
      </c>
      <c r="E253" s="1690" t="s">
        <v>559</v>
      </c>
      <c r="F253" s="1691">
        <f t="shared" si="42"/>
        <v>1902.96</v>
      </c>
      <c r="G253" s="1690" t="s">
        <v>28</v>
      </c>
      <c r="H253" s="1692">
        <v>14.16</v>
      </c>
      <c r="I253" s="1693">
        <v>14.16</v>
      </c>
      <c r="J253" s="1694">
        <v>0.25</v>
      </c>
      <c r="K253" s="1695">
        <f t="shared" si="43"/>
        <v>17.7</v>
      </c>
      <c r="L253" s="1696">
        <f t="shared" si="44"/>
        <v>33682.39</v>
      </c>
      <c r="M253" s="1690"/>
      <c r="N253" s="1690" t="s">
        <v>67</v>
      </c>
      <c r="O253" s="1690" t="s">
        <v>556</v>
      </c>
      <c r="P253" s="1690" t="s">
        <v>63</v>
      </c>
      <c r="Q253" s="1690" t="s">
        <v>64</v>
      </c>
      <c r="R253" s="1697">
        <v>1902.96</v>
      </c>
      <c r="S253" s="1698">
        <f t="shared" si="45"/>
        <v>33682.392</v>
      </c>
    </row>
    <row r="254" spans="1:19" ht="45" customHeight="1" x14ac:dyDescent="0.25">
      <c r="A254" s="1699" t="s">
        <v>23</v>
      </c>
      <c r="B254" s="1699" t="s">
        <v>560</v>
      </c>
      <c r="C254" s="1699" t="s">
        <v>25</v>
      </c>
      <c r="D254" s="1699" t="s">
        <v>561</v>
      </c>
      <c r="E254" s="1699" t="s">
        <v>562</v>
      </c>
      <c r="F254" s="1700">
        <f t="shared" si="42"/>
        <v>126.01</v>
      </c>
      <c r="G254" s="1699" t="s">
        <v>28</v>
      </c>
      <c r="H254" s="1701">
        <v>18.399999999999999</v>
      </c>
      <c r="I254" s="1702">
        <v>18.399999999999999</v>
      </c>
      <c r="J254" s="1703">
        <v>0.25</v>
      </c>
      <c r="K254" s="1704">
        <f t="shared" si="43"/>
        <v>23</v>
      </c>
      <c r="L254" s="1705">
        <f t="shared" si="44"/>
        <v>2898.23</v>
      </c>
      <c r="M254" s="1699"/>
      <c r="N254" s="1699" t="s">
        <v>67</v>
      </c>
      <c r="O254" s="1699" t="s">
        <v>556</v>
      </c>
      <c r="P254" s="1699" t="s">
        <v>63</v>
      </c>
      <c r="Q254" s="1699" t="s">
        <v>64</v>
      </c>
      <c r="R254" s="1706">
        <v>126.01</v>
      </c>
      <c r="S254" s="1707">
        <f t="shared" si="45"/>
        <v>2898.23</v>
      </c>
    </row>
    <row r="255" spans="1:19" ht="45" customHeight="1" x14ac:dyDescent="0.25">
      <c r="A255" s="1708" t="s">
        <v>23</v>
      </c>
      <c r="B255" s="1708" t="s">
        <v>563</v>
      </c>
      <c r="C255" s="1708" t="s">
        <v>38</v>
      </c>
      <c r="D255" s="1708" t="s">
        <v>564</v>
      </c>
      <c r="E255" s="1708" t="s">
        <v>565</v>
      </c>
      <c r="F255" s="1709">
        <f t="shared" si="42"/>
        <v>12.72</v>
      </c>
      <c r="G255" s="1708" t="s">
        <v>28</v>
      </c>
      <c r="H255" s="1710">
        <v>18.399999999999999</v>
      </c>
      <c r="I255" s="1711">
        <v>18.399999999999999</v>
      </c>
      <c r="J255" s="1712">
        <v>0.25</v>
      </c>
      <c r="K255" s="1713">
        <f t="shared" si="43"/>
        <v>23</v>
      </c>
      <c r="L255" s="1714">
        <f t="shared" si="44"/>
        <v>292.56</v>
      </c>
      <c r="M255" s="1708"/>
      <c r="N255" s="1708" t="s">
        <v>67</v>
      </c>
      <c r="O255" s="1708" t="s">
        <v>556</v>
      </c>
      <c r="P255" s="1708" t="s">
        <v>63</v>
      </c>
      <c r="Q255" s="1708" t="s">
        <v>64</v>
      </c>
      <c r="R255" s="1715">
        <v>12.72</v>
      </c>
      <c r="S255" s="1716">
        <f t="shared" si="45"/>
        <v>292.56</v>
      </c>
    </row>
    <row r="256" spans="1:19" ht="45" customHeight="1" x14ac:dyDescent="0.25">
      <c r="A256" s="1717" t="s">
        <v>23</v>
      </c>
      <c r="B256" s="1717" t="s">
        <v>566</v>
      </c>
      <c r="C256" s="1717" t="s">
        <v>38</v>
      </c>
      <c r="D256" s="1717" t="s">
        <v>567</v>
      </c>
      <c r="E256" s="1717" t="s">
        <v>568</v>
      </c>
      <c r="F256" s="1718">
        <f t="shared" si="42"/>
        <v>101.63</v>
      </c>
      <c r="G256" s="1717" t="s">
        <v>28</v>
      </c>
      <c r="H256" s="1719">
        <v>143.32</v>
      </c>
      <c r="I256" s="1720">
        <v>143.32</v>
      </c>
      <c r="J256" s="1721">
        <v>0.25</v>
      </c>
      <c r="K256" s="1722">
        <f t="shared" si="43"/>
        <v>179.14999999999998</v>
      </c>
      <c r="L256" s="1723">
        <f t="shared" si="44"/>
        <v>18207.009999999998</v>
      </c>
      <c r="M256" s="1717"/>
      <c r="N256" s="1717" t="s">
        <v>67</v>
      </c>
      <c r="O256" s="1717" t="s">
        <v>556</v>
      </c>
      <c r="P256" s="1717" t="s">
        <v>63</v>
      </c>
      <c r="Q256" s="1717" t="s">
        <v>64</v>
      </c>
      <c r="R256" s="1724">
        <v>101.63</v>
      </c>
      <c r="S256" s="1725">
        <f t="shared" si="45"/>
        <v>18207.014500000001</v>
      </c>
    </row>
    <row r="257" spans="1:19" ht="45" customHeight="1" x14ac:dyDescent="0.25">
      <c r="A257" s="1726" t="s">
        <v>23</v>
      </c>
      <c r="B257" s="1726" t="s">
        <v>569</v>
      </c>
      <c r="C257" s="1726" t="s">
        <v>25</v>
      </c>
      <c r="D257" s="1726" t="s">
        <v>570</v>
      </c>
      <c r="E257" s="1726" t="s">
        <v>571</v>
      </c>
      <c r="F257" s="1727">
        <f t="shared" si="42"/>
        <v>593.16</v>
      </c>
      <c r="G257" s="1726" t="s">
        <v>28</v>
      </c>
      <c r="H257" s="1728">
        <v>27.2</v>
      </c>
      <c r="I257" s="1729">
        <v>27.2</v>
      </c>
      <c r="J257" s="1730">
        <v>0.25</v>
      </c>
      <c r="K257" s="1731">
        <f t="shared" si="43"/>
        <v>34</v>
      </c>
      <c r="L257" s="1732">
        <f t="shared" si="44"/>
        <v>20167.439999999999</v>
      </c>
      <c r="M257" s="1726"/>
      <c r="N257" s="1726" t="s">
        <v>67</v>
      </c>
      <c r="O257" s="1726" t="s">
        <v>556</v>
      </c>
      <c r="P257" s="1726" t="s">
        <v>63</v>
      </c>
      <c r="Q257" s="1726" t="s">
        <v>64</v>
      </c>
      <c r="R257" s="1733">
        <v>593.16</v>
      </c>
      <c r="S257" s="1734">
        <f t="shared" si="45"/>
        <v>20167.439999999999</v>
      </c>
    </row>
    <row r="258" spans="1:19" ht="45" customHeight="1" x14ac:dyDescent="0.25">
      <c r="A258" s="1735" t="s">
        <v>19</v>
      </c>
      <c r="B258" s="1735" t="s">
        <v>572</v>
      </c>
      <c r="C258" s="1735" t="s">
        <v>21</v>
      </c>
      <c r="D258" s="1735" t="s">
        <v>21</v>
      </c>
      <c r="E258" s="1735" t="s">
        <v>573</v>
      </c>
      <c r="F258" s="1735" t="s">
        <v>21</v>
      </c>
      <c r="G258" s="1735" t="s">
        <v>21</v>
      </c>
      <c r="H258" s="1735" t="s">
        <v>21</v>
      </c>
      <c r="I258" s="1735" t="s">
        <v>21</v>
      </c>
      <c r="J258" s="1735" t="s">
        <v>21</v>
      </c>
      <c r="K258" s="1735" t="s">
        <v>21</v>
      </c>
      <c r="L258" s="1736">
        <f>ROUND(L259,2)+ROUND(L260,2)</f>
        <v>22180.6</v>
      </c>
      <c r="M258" s="1735" t="s">
        <v>21</v>
      </c>
      <c r="N258" s="1735" t="s">
        <v>21</v>
      </c>
      <c r="O258" s="1735" t="s">
        <v>21</v>
      </c>
      <c r="P258" s="1735" t="s">
        <v>21</v>
      </c>
      <c r="Q258" s="1735" t="s">
        <v>21</v>
      </c>
      <c r="R258" s="1735" t="s">
        <v>21</v>
      </c>
      <c r="S258" s="1735" t="s">
        <v>21</v>
      </c>
    </row>
    <row r="259" spans="1:19" ht="45" customHeight="1" x14ac:dyDescent="0.25">
      <c r="A259" s="1737" t="s">
        <v>23</v>
      </c>
      <c r="B259" s="1737" t="s">
        <v>574</v>
      </c>
      <c r="C259" s="1737" t="s">
        <v>25</v>
      </c>
      <c r="D259" s="1737" t="s">
        <v>575</v>
      </c>
      <c r="E259" s="1737" t="s">
        <v>576</v>
      </c>
      <c r="F259" s="1738">
        <f>R259</f>
        <v>442.55</v>
      </c>
      <c r="G259" s="1737" t="s">
        <v>28</v>
      </c>
      <c r="H259" s="1739">
        <v>23.39</v>
      </c>
      <c r="I259" s="1740">
        <v>23.39</v>
      </c>
      <c r="J259" s="1741">
        <v>0.25</v>
      </c>
      <c r="K259" s="1742">
        <f>ROUND(I259,2)+(ROUND(I259,2)*J259)</f>
        <v>29.237500000000001</v>
      </c>
      <c r="L259" s="1743">
        <f>ROUND(S259,2)</f>
        <v>12940.16</v>
      </c>
      <c r="M259" s="1737"/>
      <c r="N259" s="1737" t="s">
        <v>67</v>
      </c>
      <c r="O259" s="1737" t="s">
        <v>556</v>
      </c>
      <c r="P259" s="1737" t="s">
        <v>63</v>
      </c>
      <c r="Q259" s="1737" t="s">
        <v>64</v>
      </c>
      <c r="R259" s="1744">
        <v>442.55</v>
      </c>
      <c r="S259" s="1745">
        <f>ROUND(K259,2)*R259</f>
        <v>12940.162</v>
      </c>
    </row>
    <row r="260" spans="1:19" ht="45" customHeight="1" x14ac:dyDescent="0.25">
      <c r="A260" s="1746" t="s">
        <v>23</v>
      </c>
      <c r="B260" s="1746" t="s">
        <v>577</v>
      </c>
      <c r="C260" s="1746" t="s">
        <v>25</v>
      </c>
      <c r="D260" s="1746" t="s">
        <v>578</v>
      </c>
      <c r="E260" s="1746" t="s">
        <v>579</v>
      </c>
      <c r="F260" s="1747">
        <f>R260</f>
        <v>442.55</v>
      </c>
      <c r="G260" s="1746" t="s">
        <v>28</v>
      </c>
      <c r="H260" s="1748">
        <v>16.7</v>
      </c>
      <c r="I260" s="1749">
        <v>16.7</v>
      </c>
      <c r="J260" s="1750">
        <v>0.25</v>
      </c>
      <c r="K260" s="1751">
        <f>ROUND(I260,2)+(ROUND(I260,2)*J260)</f>
        <v>20.875</v>
      </c>
      <c r="L260" s="1752">
        <f>ROUND(S260,2)</f>
        <v>9240.44</v>
      </c>
      <c r="M260" s="1746"/>
      <c r="N260" s="1746" t="s">
        <v>67</v>
      </c>
      <c r="O260" s="1746" t="s">
        <v>556</v>
      </c>
      <c r="P260" s="1746" t="s">
        <v>63</v>
      </c>
      <c r="Q260" s="1746" t="s">
        <v>64</v>
      </c>
      <c r="R260" s="1753">
        <v>442.55</v>
      </c>
      <c r="S260" s="1754">
        <f>ROUND(K260,2)*R260</f>
        <v>9240.4439999999995</v>
      </c>
    </row>
    <row r="261" spans="1:19" ht="45" customHeight="1" x14ac:dyDescent="0.25">
      <c r="A261" s="1755" t="s">
        <v>19</v>
      </c>
      <c r="B261" s="1755" t="s">
        <v>580</v>
      </c>
      <c r="C261" s="1755" t="s">
        <v>21</v>
      </c>
      <c r="D261" s="1755" t="s">
        <v>21</v>
      </c>
      <c r="E261" s="1755" t="s">
        <v>581</v>
      </c>
      <c r="F261" s="1755" t="s">
        <v>21</v>
      </c>
      <c r="G261" s="1755" t="s">
        <v>21</v>
      </c>
      <c r="H261" s="1755" t="s">
        <v>21</v>
      </c>
      <c r="I261" s="1755" t="s">
        <v>21</v>
      </c>
      <c r="J261" s="1755" t="s">
        <v>21</v>
      </c>
      <c r="K261" s="1755" t="s">
        <v>21</v>
      </c>
      <c r="L261" s="1756">
        <f>ROUND(L262,2)+ROUND(L263,2)+ROUND(L264,2)</f>
        <v>29016.880000000001</v>
      </c>
      <c r="M261" s="1755" t="s">
        <v>21</v>
      </c>
      <c r="N261" s="1755" t="s">
        <v>21</v>
      </c>
      <c r="O261" s="1755" t="s">
        <v>21</v>
      </c>
      <c r="P261" s="1755" t="s">
        <v>21</v>
      </c>
      <c r="Q261" s="1755" t="s">
        <v>21</v>
      </c>
      <c r="R261" s="1755" t="s">
        <v>21</v>
      </c>
      <c r="S261" s="1755" t="s">
        <v>21</v>
      </c>
    </row>
    <row r="262" spans="1:19" ht="45" customHeight="1" x14ac:dyDescent="0.25">
      <c r="A262" s="1757" t="s">
        <v>23</v>
      </c>
      <c r="B262" s="1757" t="s">
        <v>582</v>
      </c>
      <c r="C262" s="1757" t="s">
        <v>25</v>
      </c>
      <c r="D262" s="1757" t="s">
        <v>583</v>
      </c>
      <c r="E262" s="1757" t="s">
        <v>584</v>
      </c>
      <c r="F262" s="1758">
        <f>R262</f>
        <v>1285.48</v>
      </c>
      <c r="G262" s="1757" t="s">
        <v>28</v>
      </c>
      <c r="H262" s="1759">
        <v>15.35</v>
      </c>
      <c r="I262" s="1760">
        <v>15.35</v>
      </c>
      <c r="J262" s="1761">
        <v>0.25</v>
      </c>
      <c r="K262" s="1762">
        <f>ROUND(I262,2)+(ROUND(I262,2)*J262)</f>
        <v>19.1875</v>
      </c>
      <c r="L262" s="1763">
        <f>ROUND(S262,2)</f>
        <v>24668.36</v>
      </c>
      <c r="M262" s="1757"/>
      <c r="N262" s="1757" t="s">
        <v>67</v>
      </c>
      <c r="O262" s="1757" t="s">
        <v>556</v>
      </c>
      <c r="P262" s="1757" t="s">
        <v>63</v>
      </c>
      <c r="Q262" s="1757" t="s">
        <v>64</v>
      </c>
      <c r="R262" s="1764">
        <v>1285.48</v>
      </c>
      <c r="S262" s="1765">
        <f>ROUND(K262,2)*R262</f>
        <v>24668.361200000003</v>
      </c>
    </row>
    <row r="263" spans="1:19" ht="45" customHeight="1" x14ac:dyDescent="0.25">
      <c r="A263" s="1766" t="s">
        <v>23</v>
      </c>
      <c r="B263" s="1766" t="s">
        <v>585</v>
      </c>
      <c r="C263" s="1766" t="s">
        <v>25</v>
      </c>
      <c r="D263" s="1766" t="s">
        <v>586</v>
      </c>
      <c r="E263" s="1766" t="s">
        <v>587</v>
      </c>
      <c r="F263" s="1767">
        <f>R263</f>
        <v>98.05</v>
      </c>
      <c r="G263" s="1766" t="s">
        <v>28</v>
      </c>
      <c r="H263" s="1768">
        <v>21.32</v>
      </c>
      <c r="I263" s="1769">
        <v>21.32</v>
      </c>
      <c r="J263" s="1770">
        <v>0.25</v>
      </c>
      <c r="K263" s="1771">
        <f>ROUND(I263,2)+(ROUND(I263,2)*J263)</f>
        <v>26.65</v>
      </c>
      <c r="L263" s="1772">
        <f>ROUND(S263,2)</f>
        <v>2613.0300000000002</v>
      </c>
      <c r="M263" s="1766"/>
      <c r="N263" s="1766" t="s">
        <v>67</v>
      </c>
      <c r="O263" s="1766" t="s">
        <v>556</v>
      </c>
      <c r="P263" s="1766" t="s">
        <v>63</v>
      </c>
      <c r="Q263" s="1766" t="s">
        <v>64</v>
      </c>
      <c r="R263" s="1773">
        <v>98.05</v>
      </c>
      <c r="S263" s="1774">
        <f>ROUND(K263,2)*R263</f>
        <v>2613.0324999999998</v>
      </c>
    </row>
    <row r="264" spans="1:19" ht="45" customHeight="1" x14ac:dyDescent="0.25">
      <c r="A264" s="1775" t="s">
        <v>23</v>
      </c>
      <c r="B264" s="1775" t="s">
        <v>588</v>
      </c>
      <c r="C264" s="1775" t="s">
        <v>25</v>
      </c>
      <c r="D264" s="1775" t="s">
        <v>589</v>
      </c>
      <c r="E264" s="1775" t="s">
        <v>590</v>
      </c>
      <c r="F264" s="1776">
        <f>R264</f>
        <v>98.05</v>
      </c>
      <c r="G264" s="1775" t="s">
        <v>28</v>
      </c>
      <c r="H264" s="1777">
        <v>14.16</v>
      </c>
      <c r="I264" s="1778">
        <v>14.16</v>
      </c>
      <c r="J264" s="1779">
        <v>0.25</v>
      </c>
      <c r="K264" s="1780">
        <f>ROUND(I264,2)+(ROUND(I264,2)*J264)</f>
        <v>17.7</v>
      </c>
      <c r="L264" s="1781">
        <f>ROUND(S264,2)</f>
        <v>1735.49</v>
      </c>
      <c r="M264" s="1775"/>
      <c r="N264" s="1775" t="s">
        <v>67</v>
      </c>
      <c r="O264" s="1775" t="s">
        <v>556</v>
      </c>
      <c r="P264" s="1775" t="s">
        <v>63</v>
      </c>
      <c r="Q264" s="1775" t="s">
        <v>64</v>
      </c>
      <c r="R264" s="1782">
        <v>98.05</v>
      </c>
      <c r="S264" s="1783">
        <f>ROUND(K264,2)*R264</f>
        <v>1735.4849999999999</v>
      </c>
    </row>
    <row r="265" spans="1:19" ht="45" customHeight="1" x14ac:dyDescent="0.25">
      <c r="A265" s="1784" t="s">
        <v>19</v>
      </c>
      <c r="B265" s="1784" t="s">
        <v>591</v>
      </c>
      <c r="C265" s="1784" t="s">
        <v>21</v>
      </c>
      <c r="D265" s="1784" t="s">
        <v>21</v>
      </c>
      <c r="E265" s="1784" t="s">
        <v>592</v>
      </c>
      <c r="F265" s="1784" t="s">
        <v>21</v>
      </c>
      <c r="G265" s="1784" t="s">
        <v>21</v>
      </c>
      <c r="H265" s="1784" t="s">
        <v>21</v>
      </c>
      <c r="I265" s="1784" t="s">
        <v>21</v>
      </c>
      <c r="J265" s="1784" t="s">
        <v>21</v>
      </c>
      <c r="K265" s="1784" t="s">
        <v>21</v>
      </c>
      <c r="L265" s="1785">
        <f>ROUND(L266,2)+ROUND(L267,2)+ROUND(L268,2)+ROUND(L269,2)+ROUND(L270,2)+ROUND(L271,2)+ROUND(L272,2)+ROUND(L273,2)+ROUND(L274,2)+ROUND(L275,2)+ROUND(L276,2)+ROUND(L277,2)+ROUND(L278,2)+ROUND(L279,2)+ROUND(L280,2)+ROUND(L281,2)+ROUND(L282,2)+ROUND(L283,2)+ROUND(L284,2)+ROUND(L285,2)+ROUND(L286,2)+ROUND(L287,2)+ROUND(L288,2)+ROUND(L289,2)+ROUND(L290,2)+ROUND(L291,2)+ROUND(L292,2)+ROUND(L293,2)+ROUND(L294,2)+ROUND(L295,2)+ROUND(L296,2)+ROUND(L297,2)+ROUND(L298,2)+ROUND(L299,2)+ROUND(L300,2)+ROUND(L301,2)+ROUND(L302,2)+ROUND(L303,2)+ROUND(L304,2)+ROUND(L305,2)+ROUND(L306,2)+ROUND(L307,2)+ROUND(L308,2)</f>
        <v>45698.430000000008</v>
      </c>
      <c r="M265" s="1784" t="s">
        <v>21</v>
      </c>
      <c r="N265" s="1784" t="s">
        <v>21</v>
      </c>
      <c r="O265" s="1784" t="s">
        <v>21</v>
      </c>
      <c r="P265" s="1784" t="s">
        <v>21</v>
      </c>
      <c r="Q265" s="1784" t="s">
        <v>21</v>
      </c>
      <c r="R265" s="1784" t="s">
        <v>21</v>
      </c>
      <c r="S265" s="1784" t="s">
        <v>21</v>
      </c>
    </row>
    <row r="266" spans="1:19" ht="45" customHeight="1" x14ac:dyDescent="0.25">
      <c r="A266" s="1786" t="s">
        <v>23</v>
      </c>
      <c r="B266" s="1786" t="s">
        <v>593</v>
      </c>
      <c r="C266" s="1786" t="s">
        <v>25</v>
      </c>
      <c r="D266" s="1786" t="s">
        <v>594</v>
      </c>
      <c r="E266" s="1786" t="s">
        <v>595</v>
      </c>
      <c r="F266" s="1787">
        <f t="shared" ref="F266:F308" si="46">R266</f>
        <v>27.6</v>
      </c>
      <c r="G266" s="1786" t="s">
        <v>44</v>
      </c>
      <c r="H266" s="1788">
        <v>12.33</v>
      </c>
      <c r="I266" s="1789">
        <v>12.33</v>
      </c>
      <c r="J266" s="1790">
        <v>0.25</v>
      </c>
      <c r="K266" s="1791">
        <f t="shared" ref="K266:K308" si="47">ROUND(I266,2)+(ROUND(I266,2)*J266)</f>
        <v>15.4125</v>
      </c>
      <c r="L266" s="1792">
        <f t="shared" ref="L266:L308" si="48">ROUND(S266,2)</f>
        <v>425.32</v>
      </c>
      <c r="M266" s="1786"/>
      <c r="N266" s="1786" t="s">
        <v>69</v>
      </c>
      <c r="O266" s="1786" t="s">
        <v>596</v>
      </c>
      <c r="P266" s="1786" t="s">
        <v>65</v>
      </c>
      <c r="Q266" s="1786" t="s">
        <v>66</v>
      </c>
      <c r="R266" s="1793">
        <v>27.6</v>
      </c>
      <c r="S266" s="1794">
        <f t="shared" ref="S266:S308" si="49">ROUND(K266,2)*R266</f>
        <v>425.31600000000003</v>
      </c>
    </row>
    <row r="267" spans="1:19" ht="45" customHeight="1" x14ac:dyDescent="0.25">
      <c r="A267" s="1795" t="s">
        <v>23</v>
      </c>
      <c r="B267" s="1795" t="s">
        <v>597</v>
      </c>
      <c r="C267" s="1795" t="s">
        <v>25</v>
      </c>
      <c r="D267" s="1795" t="s">
        <v>598</v>
      </c>
      <c r="E267" s="1795" t="s">
        <v>599</v>
      </c>
      <c r="F267" s="1796">
        <f t="shared" si="46"/>
        <v>166.9</v>
      </c>
      <c r="G267" s="1795" t="s">
        <v>44</v>
      </c>
      <c r="H267" s="1797">
        <v>26.48</v>
      </c>
      <c r="I267" s="1798">
        <v>26.48</v>
      </c>
      <c r="J267" s="1799">
        <v>0.25</v>
      </c>
      <c r="K267" s="1800">
        <f t="shared" si="47"/>
        <v>33.1</v>
      </c>
      <c r="L267" s="1801">
        <f t="shared" si="48"/>
        <v>5524.39</v>
      </c>
      <c r="M267" s="1795"/>
      <c r="N267" s="1795" t="s">
        <v>69</v>
      </c>
      <c r="O267" s="1795" t="s">
        <v>596</v>
      </c>
      <c r="P267" s="1795" t="s">
        <v>65</v>
      </c>
      <c r="Q267" s="1795" t="s">
        <v>66</v>
      </c>
      <c r="R267" s="1802">
        <v>166.9</v>
      </c>
      <c r="S267" s="1803">
        <f t="shared" si="49"/>
        <v>5524.39</v>
      </c>
    </row>
    <row r="268" spans="1:19" ht="45" customHeight="1" x14ac:dyDescent="0.25">
      <c r="A268" s="1804" t="s">
        <v>23</v>
      </c>
      <c r="B268" s="1804" t="s">
        <v>600</v>
      </c>
      <c r="C268" s="1804" t="s">
        <v>25</v>
      </c>
      <c r="D268" s="1804" t="s">
        <v>601</v>
      </c>
      <c r="E268" s="1804" t="s">
        <v>602</v>
      </c>
      <c r="F268" s="1805">
        <f t="shared" si="46"/>
        <v>81.05</v>
      </c>
      <c r="G268" s="1804" t="s">
        <v>44</v>
      </c>
      <c r="H268" s="1806">
        <v>34.700000000000003</v>
      </c>
      <c r="I268" s="1807">
        <v>34.700000000000003</v>
      </c>
      <c r="J268" s="1808">
        <v>0.25</v>
      </c>
      <c r="K268" s="1809">
        <f t="shared" si="47"/>
        <v>43.375</v>
      </c>
      <c r="L268" s="1810">
        <f t="shared" si="48"/>
        <v>3515.95</v>
      </c>
      <c r="M268" s="1804"/>
      <c r="N268" s="1804" t="s">
        <v>69</v>
      </c>
      <c r="O268" s="1804" t="s">
        <v>596</v>
      </c>
      <c r="P268" s="1804" t="s">
        <v>65</v>
      </c>
      <c r="Q268" s="1804" t="s">
        <v>66</v>
      </c>
      <c r="R268" s="1811">
        <v>81.05</v>
      </c>
      <c r="S268" s="1812">
        <f t="shared" si="49"/>
        <v>3515.9490000000001</v>
      </c>
    </row>
    <row r="269" spans="1:19" ht="45" customHeight="1" x14ac:dyDescent="0.25">
      <c r="A269" s="1813" t="s">
        <v>23</v>
      </c>
      <c r="B269" s="1813" t="s">
        <v>603</v>
      </c>
      <c r="C269" s="1813" t="s">
        <v>25</v>
      </c>
      <c r="D269" s="1813" t="s">
        <v>604</v>
      </c>
      <c r="E269" s="1813" t="s">
        <v>605</v>
      </c>
      <c r="F269" s="1814">
        <f t="shared" si="46"/>
        <v>11</v>
      </c>
      <c r="G269" s="1813" t="s">
        <v>44</v>
      </c>
      <c r="H269" s="1815">
        <v>34.93</v>
      </c>
      <c r="I269" s="1816">
        <v>34.93</v>
      </c>
      <c r="J269" s="1817">
        <v>0.25</v>
      </c>
      <c r="K269" s="1818">
        <f t="shared" si="47"/>
        <v>43.662500000000001</v>
      </c>
      <c r="L269" s="1819">
        <f t="shared" si="48"/>
        <v>480.26</v>
      </c>
      <c r="M269" s="1813"/>
      <c r="N269" s="1813" t="s">
        <v>69</v>
      </c>
      <c r="O269" s="1813" t="s">
        <v>596</v>
      </c>
      <c r="P269" s="1813" t="s">
        <v>65</v>
      </c>
      <c r="Q269" s="1813" t="s">
        <v>66</v>
      </c>
      <c r="R269" s="1820">
        <v>11</v>
      </c>
      <c r="S269" s="1821">
        <f t="shared" si="49"/>
        <v>480.26</v>
      </c>
    </row>
    <row r="270" spans="1:19" ht="45" customHeight="1" x14ac:dyDescent="0.25">
      <c r="A270" s="1822" t="s">
        <v>23</v>
      </c>
      <c r="B270" s="1822" t="s">
        <v>606</v>
      </c>
      <c r="C270" s="1822" t="s">
        <v>25</v>
      </c>
      <c r="D270" s="1822" t="s">
        <v>607</v>
      </c>
      <c r="E270" s="1822" t="s">
        <v>608</v>
      </c>
      <c r="F270" s="1823">
        <f t="shared" si="46"/>
        <v>134.6</v>
      </c>
      <c r="G270" s="1822" t="s">
        <v>44</v>
      </c>
      <c r="H270" s="1824">
        <v>56.96</v>
      </c>
      <c r="I270" s="1825">
        <v>56.96</v>
      </c>
      <c r="J270" s="1826">
        <v>0.25</v>
      </c>
      <c r="K270" s="1827">
        <f t="shared" si="47"/>
        <v>71.2</v>
      </c>
      <c r="L270" s="1828">
        <f t="shared" si="48"/>
        <v>9583.52</v>
      </c>
      <c r="M270" s="1822"/>
      <c r="N270" s="1822" t="s">
        <v>69</v>
      </c>
      <c r="O270" s="1822" t="s">
        <v>596</v>
      </c>
      <c r="P270" s="1822" t="s">
        <v>65</v>
      </c>
      <c r="Q270" s="1822" t="s">
        <v>66</v>
      </c>
      <c r="R270" s="1829">
        <v>134.6</v>
      </c>
      <c r="S270" s="1830">
        <f t="shared" si="49"/>
        <v>9583.52</v>
      </c>
    </row>
    <row r="271" spans="1:19" ht="45" customHeight="1" x14ac:dyDescent="0.25">
      <c r="A271" s="1831" t="s">
        <v>23</v>
      </c>
      <c r="B271" s="1831" t="s">
        <v>609</v>
      </c>
      <c r="C271" s="1831" t="s">
        <v>25</v>
      </c>
      <c r="D271" s="1831" t="s">
        <v>610</v>
      </c>
      <c r="E271" s="1831" t="s">
        <v>611</v>
      </c>
      <c r="F271" s="1832">
        <f t="shared" si="46"/>
        <v>54.55</v>
      </c>
      <c r="G271" s="1831" t="s">
        <v>44</v>
      </c>
      <c r="H271" s="1833">
        <v>78.5</v>
      </c>
      <c r="I271" s="1834">
        <v>78.5</v>
      </c>
      <c r="J271" s="1835">
        <v>0.25</v>
      </c>
      <c r="K271" s="1836">
        <f t="shared" si="47"/>
        <v>98.125</v>
      </c>
      <c r="L271" s="1837">
        <f t="shared" si="48"/>
        <v>5352.99</v>
      </c>
      <c r="M271" s="1831"/>
      <c r="N271" s="1831" t="s">
        <v>69</v>
      </c>
      <c r="O271" s="1831" t="s">
        <v>596</v>
      </c>
      <c r="P271" s="1831" t="s">
        <v>65</v>
      </c>
      <c r="Q271" s="1831" t="s">
        <v>66</v>
      </c>
      <c r="R271" s="1838">
        <v>54.55</v>
      </c>
      <c r="S271" s="1839">
        <f t="shared" si="49"/>
        <v>5352.9914999999992</v>
      </c>
    </row>
    <row r="272" spans="1:19" ht="45" customHeight="1" x14ac:dyDescent="0.25">
      <c r="A272" s="1840" t="s">
        <v>23</v>
      </c>
      <c r="B272" s="1840" t="s">
        <v>612</v>
      </c>
      <c r="C272" s="1840" t="s">
        <v>25</v>
      </c>
      <c r="D272" s="1840" t="s">
        <v>613</v>
      </c>
      <c r="E272" s="1840" t="s">
        <v>614</v>
      </c>
      <c r="F272" s="1841">
        <f t="shared" si="46"/>
        <v>6</v>
      </c>
      <c r="G272" s="1840" t="s">
        <v>36</v>
      </c>
      <c r="H272" s="1842">
        <v>280.75</v>
      </c>
      <c r="I272" s="1843">
        <v>280.75</v>
      </c>
      <c r="J272" s="1844">
        <v>0.25</v>
      </c>
      <c r="K272" s="1845">
        <f t="shared" si="47"/>
        <v>350.9375</v>
      </c>
      <c r="L272" s="1846">
        <f t="shared" si="48"/>
        <v>2105.64</v>
      </c>
      <c r="M272" s="1840"/>
      <c r="N272" s="1840" t="s">
        <v>69</v>
      </c>
      <c r="O272" s="1840" t="s">
        <v>596</v>
      </c>
      <c r="P272" s="1840" t="s">
        <v>65</v>
      </c>
      <c r="Q272" s="1840" t="s">
        <v>66</v>
      </c>
      <c r="R272" s="1847">
        <v>6</v>
      </c>
      <c r="S272" s="1848">
        <f t="shared" si="49"/>
        <v>2105.64</v>
      </c>
    </row>
    <row r="273" spans="1:19" ht="45" customHeight="1" x14ac:dyDescent="0.25">
      <c r="A273" s="1849" t="s">
        <v>23</v>
      </c>
      <c r="B273" s="1849" t="s">
        <v>615</v>
      </c>
      <c r="C273" s="1849" t="s">
        <v>25</v>
      </c>
      <c r="D273" s="1849" t="s">
        <v>616</v>
      </c>
      <c r="E273" s="1849" t="s">
        <v>617</v>
      </c>
      <c r="F273" s="1850">
        <f t="shared" si="46"/>
        <v>2</v>
      </c>
      <c r="G273" s="1849" t="s">
        <v>36</v>
      </c>
      <c r="H273" s="1851">
        <v>394.83</v>
      </c>
      <c r="I273" s="1852">
        <v>394.83</v>
      </c>
      <c r="J273" s="1853">
        <v>0.25</v>
      </c>
      <c r="K273" s="1854">
        <f t="shared" si="47"/>
        <v>493.53749999999997</v>
      </c>
      <c r="L273" s="1855">
        <f t="shared" si="48"/>
        <v>987.08</v>
      </c>
      <c r="M273" s="1849"/>
      <c r="N273" s="1849" t="s">
        <v>69</v>
      </c>
      <c r="O273" s="1849" t="s">
        <v>596</v>
      </c>
      <c r="P273" s="1849" t="s">
        <v>65</v>
      </c>
      <c r="Q273" s="1849" t="s">
        <v>66</v>
      </c>
      <c r="R273" s="1856">
        <v>2</v>
      </c>
      <c r="S273" s="1857">
        <f t="shared" si="49"/>
        <v>987.08</v>
      </c>
    </row>
    <row r="274" spans="1:19" ht="45" customHeight="1" x14ac:dyDescent="0.25">
      <c r="A274" s="1858" t="s">
        <v>23</v>
      </c>
      <c r="B274" s="1858" t="s">
        <v>618</v>
      </c>
      <c r="C274" s="1858" t="s">
        <v>25</v>
      </c>
      <c r="D274" s="1858" t="s">
        <v>619</v>
      </c>
      <c r="E274" s="1858" t="s">
        <v>620</v>
      </c>
      <c r="F274" s="1859">
        <f t="shared" si="46"/>
        <v>4</v>
      </c>
      <c r="G274" s="1858" t="s">
        <v>36</v>
      </c>
      <c r="H274" s="1860">
        <v>6.45</v>
      </c>
      <c r="I274" s="1861">
        <v>6.45</v>
      </c>
      <c r="J274" s="1862">
        <v>0.25</v>
      </c>
      <c r="K274" s="1863">
        <f t="shared" si="47"/>
        <v>8.0625</v>
      </c>
      <c r="L274" s="1864">
        <f t="shared" si="48"/>
        <v>32.24</v>
      </c>
      <c r="M274" s="1858"/>
      <c r="N274" s="1858" t="s">
        <v>69</v>
      </c>
      <c r="O274" s="1858" t="s">
        <v>596</v>
      </c>
      <c r="P274" s="1858" t="s">
        <v>65</v>
      </c>
      <c r="Q274" s="1858" t="s">
        <v>66</v>
      </c>
      <c r="R274" s="1865">
        <v>4</v>
      </c>
      <c r="S274" s="1866">
        <f t="shared" si="49"/>
        <v>32.24</v>
      </c>
    </row>
    <row r="275" spans="1:19" ht="45" customHeight="1" x14ac:dyDescent="0.25">
      <c r="A275" s="1867" t="s">
        <v>23</v>
      </c>
      <c r="B275" s="1867" t="s">
        <v>621</v>
      </c>
      <c r="C275" s="1867" t="s">
        <v>25</v>
      </c>
      <c r="D275" s="1867" t="s">
        <v>622</v>
      </c>
      <c r="E275" s="1867" t="s">
        <v>623</v>
      </c>
      <c r="F275" s="1868">
        <f t="shared" si="46"/>
        <v>72</v>
      </c>
      <c r="G275" s="1867" t="s">
        <v>36</v>
      </c>
      <c r="H275" s="1869">
        <v>7.49</v>
      </c>
      <c r="I275" s="1870">
        <v>7.49</v>
      </c>
      <c r="J275" s="1871">
        <v>0.25</v>
      </c>
      <c r="K275" s="1872">
        <f t="shared" si="47"/>
        <v>9.3625000000000007</v>
      </c>
      <c r="L275" s="1873">
        <f t="shared" si="48"/>
        <v>673.92</v>
      </c>
      <c r="M275" s="1867"/>
      <c r="N275" s="1867" t="s">
        <v>69</v>
      </c>
      <c r="O275" s="1867" t="s">
        <v>596</v>
      </c>
      <c r="P275" s="1867" t="s">
        <v>65</v>
      </c>
      <c r="Q275" s="1867" t="s">
        <v>66</v>
      </c>
      <c r="R275" s="1874">
        <v>72</v>
      </c>
      <c r="S275" s="1875">
        <f t="shared" si="49"/>
        <v>673.92</v>
      </c>
    </row>
    <row r="276" spans="1:19" ht="45" customHeight="1" x14ac:dyDescent="0.25">
      <c r="A276" s="1876" t="s">
        <v>23</v>
      </c>
      <c r="B276" s="1876" t="s">
        <v>624</v>
      </c>
      <c r="C276" s="1876" t="s">
        <v>25</v>
      </c>
      <c r="D276" s="1876" t="s">
        <v>625</v>
      </c>
      <c r="E276" s="1876" t="s">
        <v>626</v>
      </c>
      <c r="F276" s="1877">
        <f t="shared" si="46"/>
        <v>40</v>
      </c>
      <c r="G276" s="1876" t="s">
        <v>36</v>
      </c>
      <c r="H276" s="1878">
        <v>20.260000000000002</v>
      </c>
      <c r="I276" s="1879">
        <v>20.260000000000002</v>
      </c>
      <c r="J276" s="1880">
        <v>0.25</v>
      </c>
      <c r="K276" s="1881">
        <f t="shared" si="47"/>
        <v>25.325000000000003</v>
      </c>
      <c r="L276" s="1882">
        <f t="shared" si="48"/>
        <v>1013.2</v>
      </c>
      <c r="M276" s="1876"/>
      <c r="N276" s="1876" t="s">
        <v>69</v>
      </c>
      <c r="O276" s="1876" t="s">
        <v>596</v>
      </c>
      <c r="P276" s="1876" t="s">
        <v>65</v>
      </c>
      <c r="Q276" s="1876" t="s">
        <v>66</v>
      </c>
      <c r="R276" s="1883">
        <v>40</v>
      </c>
      <c r="S276" s="1884">
        <f t="shared" si="49"/>
        <v>1013.1999999999999</v>
      </c>
    </row>
    <row r="277" spans="1:19" ht="45" customHeight="1" x14ac:dyDescent="0.25">
      <c r="A277" s="1885" t="s">
        <v>23</v>
      </c>
      <c r="B277" s="1885" t="s">
        <v>627</v>
      </c>
      <c r="C277" s="1885" t="s">
        <v>25</v>
      </c>
      <c r="D277" s="1885" t="s">
        <v>628</v>
      </c>
      <c r="E277" s="1885" t="s">
        <v>629</v>
      </c>
      <c r="F277" s="1886">
        <f t="shared" si="46"/>
        <v>6</v>
      </c>
      <c r="G277" s="1885" t="s">
        <v>36</v>
      </c>
      <c r="H277" s="1887">
        <v>35.82</v>
      </c>
      <c r="I277" s="1888">
        <v>35.82</v>
      </c>
      <c r="J277" s="1889">
        <v>0.25</v>
      </c>
      <c r="K277" s="1890">
        <f t="shared" si="47"/>
        <v>44.774999999999999</v>
      </c>
      <c r="L277" s="1891">
        <f t="shared" si="48"/>
        <v>268.68</v>
      </c>
      <c r="M277" s="1885"/>
      <c r="N277" s="1885" t="s">
        <v>69</v>
      </c>
      <c r="O277" s="1885" t="s">
        <v>596</v>
      </c>
      <c r="P277" s="1885" t="s">
        <v>65</v>
      </c>
      <c r="Q277" s="1885" t="s">
        <v>66</v>
      </c>
      <c r="R277" s="1892">
        <v>6</v>
      </c>
      <c r="S277" s="1893">
        <f t="shared" si="49"/>
        <v>268.68</v>
      </c>
    </row>
    <row r="278" spans="1:19" ht="45" customHeight="1" x14ac:dyDescent="0.25">
      <c r="A278" s="1894" t="s">
        <v>23</v>
      </c>
      <c r="B278" s="1894" t="s">
        <v>630</v>
      </c>
      <c r="C278" s="1894" t="s">
        <v>25</v>
      </c>
      <c r="D278" s="1894" t="s">
        <v>631</v>
      </c>
      <c r="E278" s="1894" t="s">
        <v>632</v>
      </c>
      <c r="F278" s="1895">
        <f t="shared" si="46"/>
        <v>2</v>
      </c>
      <c r="G278" s="1894" t="s">
        <v>36</v>
      </c>
      <c r="H278" s="1896">
        <v>47.91</v>
      </c>
      <c r="I278" s="1897">
        <v>47.91</v>
      </c>
      <c r="J278" s="1898">
        <v>0.25</v>
      </c>
      <c r="K278" s="1899">
        <f t="shared" si="47"/>
        <v>59.887499999999996</v>
      </c>
      <c r="L278" s="1900">
        <f t="shared" si="48"/>
        <v>119.78</v>
      </c>
      <c r="M278" s="1894"/>
      <c r="N278" s="1894" t="s">
        <v>69</v>
      </c>
      <c r="O278" s="1894" t="s">
        <v>596</v>
      </c>
      <c r="P278" s="1894" t="s">
        <v>65</v>
      </c>
      <c r="Q278" s="1894" t="s">
        <v>66</v>
      </c>
      <c r="R278" s="1901">
        <v>2</v>
      </c>
      <c r="S278" s="1902">
        <f t="shared" si="49"/>
        <v>119.78</v>
      </c>
    </row>
    <row r="279" spans="1:19" ht="45" customHeight="1" x14ac:dyDescent="0.25">
      <c r="A279" s="1903" t="s">
        <v>23</v>
      </c>
      <c r="B279" s="1903" t="s">
        <v>633</v>
      </c>
      <c r="C279" s="1903" t="s">
        <v>25</v>
      </c>
      <c r="D279" s="1903" t="s">
        <v>634</v>
      </c>
      <c r="E279" s="1903" t="s">
        <v>635</v>
      </c>
      <c r="F279" s="1904">
        <f t="shared" si="46"/>
        <v>6</v>
      </c>
      <c r="G279" s="1903" t="s">
        <v>36</v>
      </c>
      <c r="H279" s="1905">
        <v>24.18</v>
      </c>
      <c r="I279" s="1906">
        <v>24.18</v>
      </c>
      <c r="J279" s="1907">
        <v>0.25</v>
      </c>
      <c r="K279" s="1908">
        <f t="shared" si="47"/>
        <v>30.225000000000001</v>
      </c>
      <c r="L279" s="1909">
        <f t="shared" si="48"/>
        <v>181.38</v>
      </c>
      <c r="M279" s="1903"/>
      <c r="N279" s="1903" t="s">
        <v>69</v>
      </c>
      <c r="O279" s="1903" t="s">
        <v>596</v>
      </c>
      <c r="P279" s="1903" t="s">
        <v>65</v>
      </c>
      <c r="Q279" s="1903" t="s">
        <v>66</v>
      </c>
      <c r="R279" s="1910">
        <v>6</v>
      </c>
      <c r="S279" s="1911">
        <f t="shared" si="49"/>
        <v>181.38</v>
      </c>
    </row>
    <row r="280" spans="1:19" ht="45" customHeight="1" x14ac:dyDescent="0.25">
      <c r="A280" s="1912" t="s">
        <v>23</v>
      </c>
      <c r="B280" s="1912" t="s">
        <v>636</v>
      </c>
      <c r="C280" s="1912" t="s">
        <v>38</v>
      </c>
      <c r="D280" s="1912" t="s">
        <v>637</v>
      </c>
      <c r="E280" s="1912" t="s">
        <v>638</v>
      </c>
      <c r="F280" s="1913">
        <f t="shared" si="46"/>
        <v>2</v>
      </c>
      <c r="G280" s="1912" t="s">
        <v>36</v>
      </c>
      <c r="H280" s="1914">
        <v>17.53</v>
      </c>
      <c r="I280" s="1915">
        <v>17.53</v>
      </c>
      <c r="J280" s="1916">
        <v>0.25</v>
      </c>
      <c r="K280" s="1917">
        <f t="shared" si="47"/>
        <v>21.912500000000001</v>
      </c>
      <c r="L280" s="1918">
        <f t="shared" si="48"/>
        <v>43.82</v>
      </c>
      <c r="M280" s="1912"/>
      <c r="N280" s="1912" t="s">
        <v>69</v>
      </c>
      <c r="O280" s="1912" t="s">
        <v>596</v>
      </c>
      <c r="P280" s="1912" t="s">
        <v>65</v>
      </c>
      <c r="Q280" s="1912" t="s">
        <v>66</v>
      </c>
      <c r="R280" s="1919">
        <v>2</v>
      </c>
      <c r="S280" s="1920">
        <f t="shared" si="49"/>
        <v>43.82</v>
      </c>
    </row>
    <row r="281" spans="1:19" ht="45" customHeight="1" x14ac:dyDescent="0.25">
      <c r="A281" s="1921" t="s">
        <v>23</v>
      </c>
      <c r="B281" s="1921" t="s">
        <v>639</v>
      </c>
      <c r="C281" s="1921" t="s">
        <v>38</v>
      </c>
      <c r="D281" s="1921" t="s">
        <v>640</v>
      </c>
      <c r="E281" s="1921" t="s">
        <v>641</v>
      </c>
      <c r="F281" s="1922">
        <f t="shared" si="46"/>
        <v>4</v>
      </c>
      <c r="G281" s="1921" t="s">
        <v>36</v>
      </c>
      <c r="H281" s="1923">
        <v>17.53</v>
      </c>
      <c r="I281" s="1924">
        <v>17.53</v>
      </c>
      <c r="J281" s="1925">
        <v>0.25</v>
      </c>
      <c r="K281" s="1926">
        <f t="shared" si="47"/>
        <v>21.912500000000001</v>
      </c>
      <c r="L281" s="1927">
        <f t="shared" si="48"/>
        <v>87.64</v>
      </c>
      <c r="M281" s="1921"/>
      <c r="N281" s="1921" t="s">
        <v>69</v>
      </c>
      <c r="O281" s="1921" t="s">
        <v>596</v>
      </c>
      <c r="P281" s="1921" t="s">
        <v>65</v>
      </c>
      <c r="Q281" s="1921" t="s">
        <v>66</v>
      </c>
      <c r="R281" s="1928">
        <v>4</v>
      </c>
      <c r="S281" s="1929">
        <f t="shared" si="49"/>
        <v>87.64</v>
      </c>
    </row>
    <row r="282" spans="1:19" ht="45" customHeight="1" x14ac:dyDescent="0.25">
      <c r="A282" s="1930" t="s">
        <v>23</v>
      </c>
      <c r="B282" s="1930" t="s">
        <v>642</v>
      </c>
      <c r="C282" s="1930" t="s">
        <v>25</v>
      </c>
      <c r="D282" s="1930" t="s">
        <v>643</v>
      </c>
      <c r="E282" s="1930" t="s">
        <v>644</v>
      </c>
      <c r="F282" s="1931">
        <f t="shared" si="46"/>
        <v>30</v>
      </c>
      <c r="G282" s="1930" t="s">
        <v>36</v>
      </c>
      <c r="H282" s="1932">
        <v>16.829999999999998</v>
      </c>
      <c r="I282" s="1933">
        <v>16.829999999999998</v>
      </c>
      <c r="J282" s="1934">
        <v>0.25</v>
      </c>
      <c r="K282" s="1935">
        <f t="shared" si="47"/>
        <v>21.037499999999998</v>
      </c>
      <c r="L282" s="1936">
        <f t="shared" si="48"/>
        <v>631.20000000000005</v>
      </c>
      <c r="M282" s="1930"/>
      <c r="N282" s="1930" t="s">
        <v>69</v>
      </c>
      <c r="O282" s="1930" t="s">
        <v>596</v>
      </c>
      <c r="P282" s="1930" t="s">
        <v>65</v>
      </c>
      <c r="Q282" s="1930" t="s">
        <v>66</v>
      </c>
      <c r="R282" s="1937">
        <v>30</v>
      </c>
      <c r="S282" s="1938">
        <f t="shared" si="49"/>
        <v>631.19999999999993</v>
      </c>
    </row>
    <row r="283" spans="1:19" ht="45" customHeight="1" x14ac:dyDescent="0.25">
      <c r="A283" s="1939" t="s">
        <v>23</v>
      </c>
      <c r="B283" s="1939" t="s">
        <v>645</v>
      </c>
      <c r="C283" s="1939" t="s">
        <v>25</v>
      </c>
      <c r="D283" s="1939" t="s">
        <v>646</v>
      </c>
      <c r="E283" s="1939" t="s">
        <v>647</v>
      </c>
      <c r="F283" s="1940">
        <f t="shared" si="46"/>
        <v>1</v>
      </c>
      <c r="G283" s="1939" t="s">
        <v>36</v>
      </c>
      <c r="H283" s="1941">
        <v>23.1</v>
      </c>
      <c r="I283" s="1942">
        <v>23.1</v>
      </c>
      <c r="J283" s="1943">
        <v>0.25</v>
      </c>
      <c r="K283" s="1944">
        <f t="shared" si="47"/>
        <v>28.875</v>
      </c>
      <c r="L283" s="1945">
        <f t="shared" si="48"/>
        <v>28.88</v>
      </c>
      <c r="M283" s="1939"/>
      <c r="N283" s="1939" t="s">
        <v>69</v>
      </c>
      <c r="O283" s="1939" t="s">
        <v>596</v>
      </c>
      <c r="P283" s="1939" t="s">
        <v>65</v>
      </c>
      <c r="Q283" s="1939" t="s">
        <v>66</v>
      </c>
      <c r="R283" s="1946">
        <v>1</v>
      </c>
      <c r="S283" s="1947">
        <f t="shared" si="49"/>
        <v>28.88</v>
      </c>
    </row>
    <row r="284" spans="1:19" ht="45" customHeight="1" x14ac:dyDescent="0.25">
      <c r="A284" s="1948" t="s">
        <v>23</v>
      </c>
      <c r="B284" s="1948" t="s">
        <v>648</v>
      </c>
      <c r="C284" s="1948" t="s">
        <v>25</v>
      </c>
      <c r="D284" s="1948" t="s">
        <v>649</v>
      </c>
      <c r="E284" s="1948" t="s">
        <v>650</v>
      </c>
      <c r="F284" s="1949">
        <f t="shared" si="46"/>
        <v>5</v>
      </c>
      <c r="G284" s="1948" t="s">
        <v>36</v>
      </c>
      <c r="H284" s="1950">
        <v>34.119999999999997</v>
      </c>
      <c r="I284" s="1951">
        <v>34.119999999999997</v>
      </c>
      <c r="J284" s="1952">
        <v>0.25</v>
      </c>
      <c r="K284" s="1953">
        <f t="shared" si="47"/>
        <v>42.65</v>
      </c>
      <c r="L284" s="1954">
        <f t="shared" si="48"/>
        <v>213.25</v>
      </c>
      <c r="M284" s="1948"/>
      <c r="N284" s="1948" t="s">
        <v>69</v>
      </c>
      <c r="O284" s="1948" t="s">
        <v>596</v>
      </c>
      <c r="P284" s="1948" t="s">
        <v>65</v>
      </c>
      <c r="Q284" s="1948" t="s">
        <v>66</v>
      </c>
      <c r="R284" s="1955">
        <v>5</v>
      </c>
      <c r="S284" s="1956">
        <f t="shared" si="49"/>
        <v>213.25</v>
      </c>
    </row>
    <row r="285" spans="1:19" ht="45" customHeight="1" x14ac:dyDescent="0.25">
      <c r="A285" s="1957" t="s">
        <v>23</v>
      </c>
      <c r="B285" s="1957" t="s">
        <v>651</v>
      </c>
      <c r="C285" s="1957" t="s">
        <v>25</v>
      </c>
      <c r="D285" s="1957" t="s">
        <v>649</v>
      </c>
      <c r="E285" s="1957" t="s">
        <v>650</v>
      </c>
      <c r="F285" s="1958">
        <f t="shared" si="46"/>
        <v>5</v>
      </c>
      <c r="G285" s="1957" t="s">
        <v>36</v>
      </c>
      <c r="H285" s="1959">
        <v>34.119999999999997</v>
      </c>
      <c r="I285" s="1960">
        <v>34.119999999999997</v>
      </c>
      <c r="J285" s="1961">
        <v>0.25</v>
      </c>
      <c r="K285" s="1962">
        <f t="shared" si="47"/>
        <v>42.65</v>
      </c>
      <c r="L285" s="1963">
        <f t="shared" si="48"/>
        <v>213.25</v>
      </c>
      <c r="M285" s="1957"/>
      <c r="N285" s="1957" t="s">
        <v>69</v>
      </c>
      <c r="O285" s="1957" t="s">
        <v>596</v>
      </c>
      <c r="P285" s="1957" t="s">
        <v>65</v>
      </c>
      <c r="Q285" s="1957" t="s">
        <v>66</v>
      </c>
      <c r="R285" s="1964">
        <v>5</v>
      </c>
      <c r="S285" s="1965">
        <f t="shared" si="49"/>
        <v>213.25</v>
      </c>
    </row>
    <row r="286" spans="1:19" ht="45" customHeight="1" x14ac:dyDescent="0.25">
      <c r="A286" s="1966" t="s">
        <v>23</v>
      </c>
      <c r="B286" s="1966" t="s">
        <v>652</v>
      </c>
      <c r="C286" s="1966" t="s">
        <v>25</v>
      </c>
      <c r="D286" s="1966" t="s">
        <v>653</v>
      </c>
      <c r="E286" s="1966" t="s">
        <v>654</v>
      </c>
      <c r="F286" s="1967">
        <f t="shared" si="46"/>
        <v>3</v>
      </c>
      <c r="G286" s="1966" t="s">
        <v>36</v>
      </c>
      <c r="H286" s="1968">
        <v>7.09</v>
      </c>
      <c r="I286" s="1969">
        <v>7.09</v>
      </c>
      <c r="J286" s="1970">
        <v>0.25</v>
      </c>
      <c r="K286" s="1971">
        <f t="shared" si="47"/>
        <v>8.8625000000000007</v>
      </c>
      <c r="L286" s="1972">
        <f t="shared" si="48"/>
        <v>26.58</v>
      </c>
      <c r="M286" s="1966"/>
      <c r="N286" s="1966" t="s">
        <v>69</v>
      </c>
      <c r="O286" s="1966" t="s">
        <v>596</v>
      </c>
      <c r="P286" s="1966" t="s">
        <v>65</v>
      </c>
      <c r="Q286" s="1966" t="s">
        <v>66</v>
      </c>
      <c r="R286" s="1973">
        <v>3</v>
      </c>
      <c r="S286" s="1974">
        <f t="shared" si="49"/>
        <v>26.58</v>
      </c>
    </row>
    <row r="287" spans="1:19" ht="45" customHeight="1" x14ac:dyDescent="0.25">
      <c r="A287" s="1975" t="s">
        <v>23</v>
      </c>
      <c r="B287" s="1975" t="s">
        <v>655</v>
      </c>
      <c r="C287" s="1975" t="s">
        <v>25</v>
      </c>
      <c r="D287" s="1975" t="s">
        <v>656</v>
      </c>
      <c r="E287" s="1975" t="s">
        <v>657</v>
      </c>
      <c r="F287" s="1976">
        <f t="shared" si="46"/>
        <v>2</v>
      </c>
      <c r="G287" s="1975" t="s">
        <v>36</v>
      </c>
      <c r="H287" s="1977">
        <v>19.690000000000001</v>
      </c>
      <c r="I287" s="1978">
        <v>19.690000000000001</v>
      </c>
      <c r="J287" s="1979">
        <v>0.25</v>
      </c>
      <c r="K287" s="1980">
        <f t="shared" si="47"/>
        <v>24.612500000000001</v>
      </c>
      <c r="L287" s="1981">
        <f t="shared" si="48"/>
        <v>49.22</v>
      </c>
      <c r="M287" s="1975"/>
      <c r="N287" s="1975" t="s">
        <v>69</v>
      </c>
      <c r="O287" s="1975" t="s">
        <v>596</v>
      </c>
      <c r="P287" s="1975" t="s">
        <v>65</v>
      </c>
      <c r="Q287" s="1975" t="s">
        <v>66</v>
      </c>
      <c r="R287" s="1982">
        <v>2</v>
      </c>
      <c r="S287" s="1983">
        <f t="shared" si="49"/>
        <v>49.22</v>
      </c>
    </row>
    <row r="288" spans="1:19" ht="45" customHeight="1" x14ac:dyDescent="0.25">
      <c r="A288" s="1984" t="s">
        <v>23</v>
      </c>
      <c r="B288" s="1984" t="s">
        <v>658</v>
      </c>
      <c r="C288" s="1984" t="s">
        <v>25</v>
      </c>
      <c r="D288" s="1984" t="s">
        <v>659</v>
      </c>
      <c r="E288" s="1984" t="s">
        <v>660</v>
      </c>
      <c r="F288" s="1985">
        <f t="shared" si="46"/>
        <v>8</v>
      </c>
      <c r="G288" s="1984" t="s">
        <v>36</v>
      </c>
      <c r="H288" s="1986">
        <v>97.24</v>
      </c>
      <c r="I288" s="1987">
        <v>97.24</v>
      </c>
      <c r="J288" s="1988">
        <v>0.25</v>
      </c>
      <c r="K288" s="1989">
        <f t="shared" si="47"/>
        <v>121.55</v>
      </c>
      <c r="L288" s="1990">
        <f t="shared" si="48"/>
        <v>972.4</v>
      </c>
      <c r="M288" s="1984"/>
      <c r="N288" s="1984" t="s">
        <v>69</v>
      </c>
      <c r="O288" s="1984" t="s">
        <v>596</v>
      </c>
      <c r="P288" s="1984" t="s">
        <v>65</v>
      </c>
      <c r="Q288" s="1984" t="s">
        <v>66</v>
      </c>
      <c r="R288" s="1991">
        <v>8</v>
      </c>
      <c r="S288" s="1992">
        <f t="shared" si="49"/>
        <v>972.4</v>
      </c>
    </row>
    <row r="289" spans="1:19" ht="45" customHeight="1" x14ac:dyDescent="0.25">
      <c r="A289" s="1993" t="s">
        <v>23</v>
      </c>
      <c r="B289" s="1993" t="s">
        <v>661</v>
      </c>
      <c r="C289" s="1993" t="s">
        <v>25</v>
      </c>
      <c r="D289" s="1993" t="s">
        <v>662</v>
      </c>
      <c r="E289" s="1993" t="s">
        <v>663</v>
      </c>
      <c r="F289" s="1994">
        <f t="shared" si="46"/>
        <v>2</v>
      </c>
      <c r="G289" s="1993" t="s">
        <v>36</v>
      </c>
      <c r="H289" s="1995">
        <v>118.97</v>
      </c>
      <c r="I289" s="1996">
        <v>118.97</v>
      </c>
      <c r="J289" s="1997">
        <v>0.25</v>
      </c>
      <c r="K289" s="1998">
        <f t="shared" si="47"/>
        <v>148.71250000000001</v>
      </c>
      <c r="L289" s="1999">
        <f t="shared" si="48"/>
        <v>297.42</v>
      </c>
      <c r="M289" s="1993"/>
      <c r="N289" s="1993" t="s">
        <v>69</v>
      </c>
      <c r="O289" s="1993" t="s">
        <v>596</v>
      </c>
      <c r="P289" s="1993" t="s">
        <v>65</v>
      </c>
      <c r="Q289" s="1993" t="s">
        <v>66</v>
      </c>
      <c r="R289" s="2000">
        <v>2</v>
      </c>
      <c r="S289" s="2001">
        <f t="shared" si="49"/>
        <v>297.42</v>
      </c>
    </row>
    <row r="290" spans="1:19" ht="45" customHeight="1" x14ac:dyDescent="0.25">
      <c r="A290" s="2002" t="s">
        <v>23</v>
      </c>
      <c r="B290" s="2002" t="s">
        <v>664</v>
      </c>
      <c r="C290" s="2002" t="s">
        <v>25</v>
      </c>
      <c r="D290" s="2002" t="s">
        <v>665</v>
      </c>
      <c r="E290" s="2002" t="s">
        <v>666</v>
      </c>
      <c r="F290" s="2003">
        <f t="shared" si="46"/>
        <v>4</v>
      </c>
      <c r="G290" s="2002" t="s">
        <v>36</v>
      </c>
      <c r="H290" s="2004">
        <v>8.9700000000000006</v>
      </c>
      <c r="I290" s="2005">
        <v>8.9700000000000006</v>
      </c>
      <c r="J290" s="2006">
        <v>0.25</v>
      </c>
      <c r="K290" s="2007">
        <f t="shared" si="47"/>
        <v>11.2125</v>
      </c>
      <c r="L290" s="2008">
        <f t="shared" si="48"/>
        <v>44.84</v>
      </c>
      <c r="M290" s="2002"/>
      <c r="N290" s="2002" t="s">
        <v>69</v>
      </c>
      <c r="O290" s="2002" t="s">
        <v>596</v>
      </c>
      <c r="P290" s="2002" t="s">
        <v>65</v>
      </c>
      <c r="Q290" s="2002" t="s">
        <v>66</v>
      </c>
      <c r="R290" s="2009">
        <v>4</v>
      </c>
      <c r="S290" s="2010">
        <f t="shared" si="49"/>
        <v>44.84</v>
      </c>
    </row>
    <row r="291" spans="1:19" ht="45" customHeight="1" x14ac:dyDescent="0.25">
      <c r="A291" s="2011" t="s">
        <v>23</v>
      </c>
      <c r="B291" s="2011" t="s">
        <v>667</v>
      </c>
      <c r="C291" s="2011" t="s">
        <v>25</v>
      </c>
      <c r="D291" s="2011" t="s">
        <v>665</v>
      </c>
      <c r="E291" s="2011" t="s">
        <v>666</v>
      </c>
      <c r="F291" s="2012">
        <f t="shared" si="46"/>
        <v>4</v>
      </c>
      <c r="G291" s="2011" t="s">
        <v>36</v>
      </c>
      <c r="H291" s="2013">
        <v>8.9700000000000006</v>
      </c>
      <c r="I291" s="2014">
        <v>8.9700000000000006</v>
      </c>
      <c r="J291" s="2015">
        <v>0.25</v>
      </c>
      <c r="K291" s="2016">
        <f t="shared" si="47"/>
        <v>11.2125</v>
      </c>
      <c r="L291" s="2017">
        <f t="shared" si="48"/>
        <v>44.84</v>
      </c>
      <c r="M291" s="2011"/>
      <c r="N291" s="2011" t="s">
        <v>69</v>
      </c>
      <c r="O291" s="2011" t="s">
        <v>596</v>
      </c>
      <c r="P291" s="2011" t="s">
        <v>65</v>
      </c>
      <c r="Q291" s="2011" t="s">
        <v>66</v>
      </c>
      <c r="R291" s="2018">
        <v>4</v>
      </c>
      <c r="S291" s="2019">
        <f t="shared" si="49"/>
        <v>44.84</v>
      </c>
    </row>
    <row r="292" spans="1:19" ht="45" customHeight="1" x14ac:dyDescent="0.25">
      <c r="A292" s="2020" t="s">
        <v>23</v>
      </c>
      <c r="B292" s="2020" t="s">
        <v>668</v>
      </c>
      <c r="C292" s="2020" t="s">
        <v>25</v>
      </c>
      <c r="D292" s="2020" t="s">
        <v>669</v>
      </c>
      <c r="E292" s="2020" t="s">
        <v>670</v>
      </c>
      <c r="F292" s="2021">
        <f t="shared" si="46"/>
        <v>28</v>
      </c>
      <c r="G292" s="2020" t="s">
        <v>36</v>
      </c>
      <c r="H292" s="2022">
        <v>16.63</v>
      </c>
      <c r="I292" s="2023">
        <v>16.63</v>
      </c>
      <c r="J292" s="2024">
        <v>0.25</v>
      </c>
      <c r="K292" s="2025">
        <f t="shared" si="47"/>
        <v>20.787499999999998</v>
      </c>
      <c r="L292" s="2026">
        <f t="shared" si="48"/>
        <v>582.12</v>
      </c>
      <c r="M292" s="2020"/>
      <c r="N292" s="2020" t="s">
        <v>69</v>
      </c>
      <c r="O292" s="2020" t="s">
        <v>596</v>
      </c>
      <c r="P292" s="2020" t="s">
        <v>65</v>
      </c>
      <c r="Q292" s="2020" t="s">
        <v>66</v>
      </c>
      <c r="R292" s="2027">
        <v>28</v>
      </c>
      <c r="S292" s="2028">
        <f t="shared" si="49"/>
        <v>582.12</v>
      </c>
    </row>
    <row r="293" spans="1:19" ht="45" customHeight="1" x14ac:dyDescent="0.25">
      <c r="A293" s="2029" t="s">
        <v>23</v>
      </c>
      <c r="B293" s="2029" t="s">
        <v>671</v>
      </c>
      <c r="C293" s="2029" t="s">
        <v>25</v>
      </c>
      <c r="D293" s="2029" t="s">
        <v>672</v>
      </c>
      <c r="E293" s="2029" t="s">
        <v>673</v>
      </c>
      <c r="F293" s="2030">
        <f t="shared" si="46"/>
        <v>4</v>
      </c>
      <c r="G293" s="2029" t="s">
        <v>36</v>
      </c>
      <c r="H293" s="2031">
        <v>48.5</v>
      </c>
      <c r="I293" s="2032">
        <v>48.5</v>
      </c>
      <c r="J293" s="2033">
        <v>0.25</v>
      </c>
      <c r="K293" s="2034">
        <f t="shared" si="47"/>
        <v>60.625</v>
      </c>
      <c r="L293" s="2035">
        <f t="shared" si="48"/>
        <v>242.52</v>
      </c>
      <c r="M293" s="2029"/>
      <c r="N293" s="2029" t="s">
        <v>69</v>
      </c>
      <c r="O293" s="2029" t="s">
        <v>596</v>
      </c>
      <c r="P293" s="2029" t="s">
        <v>65</v>
      </c>
      <c r="Q293" s="2029" t="s">
        <v>66</v>
      </c>
      <c r="R293" s="2036">
        <v>4</v>
      </c>
      <c r="S293" s="2037">
        <f t="shared" si="49"/>
        <v>242.52</v>
      </c>
    </row>
    <row r="294" spans="1:19" ht="45" customHeight="1" x14ac:dyDescent="0.25">
      <c r="A294" s="2038" t="s">
        <v>23</v>
      </c>
      <c r="B294" s="2038" t="s">
        <v>674</v>
      </c>
      <c r="C294" s="2038" t="s">
        <v>25</v>
      </c>
      <c r="D294" s="2038" t="s">
        <v>675</v>
      </c>
      <c r="E294" s="2038" t="s">
        <v>676</v>
      </c>
      <c r="F294" s="2039">
        <f t="shared" si="46"/>
        <v>26</v>
      </c>
      <c r="G294" s="2038" t="s">
        <v>36</v>
      </c>
      <c r="H294" s="2040">
        <v>127.11</v>
      </c>
      <c r="I294" s="2041">
        <v>127.11</v>
      </c>
      <c r="J294" s="2042">
        <v>0.25</v>
      </c>
      <c r="K294" s="2043">
        <f t="shared" si="47"/>
        <v>158.88749999999999</v>
      </c>
      <c r="L294" s="2044">
        <f t="shared" si="48"/>
        <v>4131.1400000000003</v>
      </c>
      <c r="M294" s="2038"/>
      <c r="N294" s="2038" t="s">
        <v>69</v>
      </c>
      <c r="O294" s="2038" t="s">
        <v>596</v>
      </c>
      <c r="P294" s="2038" t="s">
        <v>65</v>
      </c>
      <c r="Q294" s="2038" t="s">
        <v>66</v>
      </c>
      <c r="R294" s="2045">
        <v>26</v>
      </c>
      <c r="S294" s="2046">
        <f t="shared" si="49"/>
        <v>4131.1399999999994</v>
      </c>
    </row>
    <row r="295" spans="1:19" ht="45" customHeight="1" x14ac:dyDescent="0.25">
      <c r="A295" s="2047" t="s">
        <v>23</v>
      </c>
      <c r="B295" s="2047" t="s">
        <v>677</v>
      </c>
      <c r="C295" s="2047" t="s">
        <v>25</v>
      </c>
      <c r="D295" s="2047" t="s">
        <v>678</v>
      </c>
      <c r="E295" s="2047" t="s">
        <v>679</v>
      </c>
      <c r="F295" s="2048">
        <f t="shared" si="46"/>
        <v>6</v>
      </c>
      <c r="G295" s="2047" t="s">
        <v>36</v>
      </c>
      <c r="H295" s="2049">
        <v>153.26</v>
      </c>
      <c r="I295" s="2050">
        <v>153.26</v>
      </c>
      <c r="J295" s="2051">
        <v>0.25</v>
      </c>
      <c r="K295" s="2052">
        <f t="shared" si="47"/>
        <v>191.57499999999999</v>
      </c>
      <c r="L295" s="2053">
        <f t="shared" si="48"/>
        <v>1149.48</v>
      </c>
      <c r="M295" s="2047"/>
      <c r="N295" s="2047" t="s">
        <v>69</v>
      </c>
      <c r="O295" s="2047" t="s">
        <v>596</v>
      </c>
      <c r="P295" s="2047" t="s">
        <v>65</v>
      </c>
      <c r="Q295" s="2047" t="s">
        <v>66</v>
      </c>
      <c r="R295" s="2054">
        <v>6</v>
      </c>
      <c r="S295" s="2055">
        <f t="shared" si="49"/>
        <v>1149.48</v>
      </c>
    </row>
    <row r="296" spans="1:19" ht="45" customHeight="1" x14ac:dyDescent="0.25">
      <c r="A296" s="2056" t="s">
        <v>23</v>
      </c>
      <c r="B296" s="2056" t="s">
        <v>680</v>
      </c>
      <c r="C296" s="2056" t="s">
        <v>25</v>
      </c>
      <c r="D296" s="2056" t="s">
        <v>681</v>
      </c>
      <c r="E296" s="2056" t="s">
        <v>682</v>
      </c>
      <c r="F296" s="2057">
        <f t="shared" si="46"/>
        <v>47</v>
      </c>
      <c r="G296" s="2056" t="s">
        <v>36</v>
      </c>
      <c r="H296" s="2058">
        <v>15.01</v>
      </c>
      <c r="I296" s="2059">
        <v>15.01</v>
      </c>
      <c r="J296" s="2060">
        <v>0.25</v>
      </c>
      <c r="K296" s="2061">
        <f t="shared" si="47"/>
        <v>18.762499999999999</v>
      </c>
      <c r="L296" s="2062">
        <f t="shared" si="48"/>
        <v>881.72</v>
      </c>
      <c r="M296" s="2056"/>
      <c r="N296" s="2056" t="s">
        <v>69</v>
      </c>
      <c r="O296" s="2056" t="s">
        <v>596</v>
      </c>
      <c r="P296" s="2056" t="s">
        <v>65</v>
      </c>
      <c r="Q296" s="2056" t="s">
        <v>66</v>
      </c>
      <c r="R296" s="2063">
        <v>47</v>
      </c>
      <c r="S296" s="2064">
        <f t="shared" si="49"/>
        <v>881.72</v>
      </c>
    </row>
    <row r="297" spans="1:19" ht="45" customHeight="1" x14ac:dyDescent="0.25">
      <c r="A297" s="2065" t="s">
        <v>23</v>
      </c>
      <c r="B297" s="2065" t="s">
        <v>683</v>
      </c>
      <c r="C297" s="2065" t="s">
        <v>25</v>
      </c>
      <c r="D297" s="2065" t="s">
        <v>681</v>
      </c>
      <c r="E297" s="2065" t="s">
        <v>682</v>
      </c>
      <c r="F297" s="2066">
        <f t="shared" si="46"/>
        <v>12</v>
      </c>
      <c r="G297" s="2065" t="s">
        <v>36</v>
      </c>
      <c r="H297" s="2067">
        <v>15.01</v>
      </c>
      <c r="I297" s="2068">
        <v>15.01</v>
      </c>
      <c r="J297" s="2069">
        <v>0.25</v>
      </c>
      <c r="K297" s="2070">
        <f t="shared" si="47"/>
        <v>18.762499999999999</v>
      </c>
      <c r="L297" s="2071">
        <f t="shared" si="48"/>
        <v>225.12</v>
      </c>
      <c r="M297" s="2065"/>
      <c r="N297" s="2065" t="s">
        <v>69</v>
      </c>
      <c r="O297" s="2065" t="s">
        <v>596</v>
      </c>
      <c r="P297" s="2065" t="s">
        <v>65</v>
      </c>
      <c r="Q297" s="2065" t="s">
        <v>66</v>
      </c>
      <c r="R297" s="2072">
        <v>12</v>
      </c>
      <c r="S297" s="2073">
        <f t="shared" si="49"/>
        <v>225.12</v>
      </c>
    </row>
    <row r="298" spans="1:19" ht="45" customHeight="1" x14ac:dyDescent="0.25">
      <c r="A298" s="2074" t="s">
        <v>23</v>
      </c>
      <c r="B298" s="2074" t="s">
        <v>684</v>
      </c>
      <c r="C298" s="2074" t="s">
        <v>25</v>
      </c>
      <c r="D298" s="2074" t="s">
        <v>685</v>
      </c>
      <c r="E298" s="2074" t="s">
        <v>686</v>
      </c>
      <c r="F298" s="2075">
        <f t="shared" si="46"/>
        <v>17</v>
      </c>
      <c r="G298" s="2074" t="s">
        <v>36</v>
      </c>
      <c r="H298" s="2076">
        <v>14.77</v>
      </c>
      <c r="I298" s="2077">
        <v>14.77</v>
      </c>
      <c r="J298" s="2078">
        <v>0.25</v>
      </c>
      <c r="K298" s="2079">
        <f t="shared" si="47"/>
        <v>18.462499999999999</v>
      </c>
      <c r="L298" s="2080">
        <f t="shared" si="48"/>
        <v>313.82</v>
      </c>
      <c r="M298" s="2074"/>
      <c r="N298" s="2074" t="s">
        <v>69</v>
      </c>
      <c r="O298" s="2074" t="s">
        <v>596</v>
      </c>
      <c r="P298" s="2074" t="s">
        <v>65</v>
      </c>
      <c r="Q298" s="2074" t="s">
        <v>66</v>
      </c>
      <c r="R298" s="2081">
        <v>17</v>
      </c>
      <c r="S298" s="2082">
        <f t="shared" si="49"/>
        <v>313.82</v>
      </c>
    </row>
    <row r="299" spans="1:19" ht="45" customHeight="1" x14ac:dyDescent="0.25">
      <c r="A299" s="2083" t="s">
        <v>23</v>
      </c>
      <c r="B299" s="2083" t="s">
        <v>687</v>
      </c>
      <c r="C299" s="2083" t="s">
        <v>25</v>
      </c>
      <c r="D299" s="2083" t="s">
        <v>688</v>
      </c>
      <c r="E299" s="2083" t="s">
        <v>689</v>
      </c>
      <c r="F299" s="2084">
        <f t="shared" si="46"/>
        <v>14</v>
      </c>
      <c r="G299" s="2083" t="s">
        <v>36</v>
      </c>
      <c r="H299" s="2085">
        <v>26.43</v>
      </c>
      <c r="I299" s="2086">
        <v>26.43</v>
      </c>
      <c r="J299" s="2087">
        <v>0.25</v>
      </c>
      <c r="K299" s="2088">
        <f t="shared" si="47"/>
        <v>33.037500000000001</v>
      </c>
      <c r="L299" s="2089">
        <f t="shared" si="48"/>
        <v>462.56</v>
      </c>
      <c r="M299" s="2083"/>
      <c r="N299" s="2083" t="s">
        <v>69</v>
      </c>
      <c r="O299" s="2083" t="s">
        <v>596</v>
      </c>
      <c r="P299" s="2083" t="s">
        <v>65</v>
      </c>
      <c r="Q299" s="2083" t="s">
        <v>66</v>
      </c>
      <c r="R299" s="2090">
        <v>14</v>
      </c>
      <c r="S299" s="2091">
        <f t="shared" si="49"/>
        <v>462.56</v>
      </c>
    </row>
    <row r="300" spans="1:19" ht="45" customHeight="1" x14ac:dyDescent="0.25">
      <c r="A300" s="2092" t="s">
        <v>23</v>
      </c>
      <c r="B300" s="2092" t="s">
        <v>690</v>
      </c>
      <c r="C300" s="2092" t="s">
        <v>25</v>
      </c>
      <c r="D300" s="2092" t="s">
        <v>691</v>
      </c>
      <c r="E300" s="2092" t="s">
        <v>692</v>
      </c>
      <c r="F300" s="2093">
        <f t="shared" si="46"/>
        <v>7</v>
      </c>
      <c r="G300" s="2092" t="s">
        <v>36</v>
      </c>
      <c r="H300" s="2094">
        <v>94.52</v>
      </c>
      <c r="I300" s="2095">
        <v>94.52</v>
      </c>
      <c r="J300" s="2096">
        <v>0.25</v>
      </c>
      <c r="K300" s="2097">
        <f t="shared" si="47"/>
        <v>118.14999999999999</v>
      </c>
      <c r="L300" s="2098">
        <f t="shared" si="48"/>
        <v>827.05</v>
      </c>
      <c r="M300" s="2092"/>
      <c r="N300" s="2092" t="s">
        <v>69</v>
      </c>
      <c r="O300" s="2092" t="s">
        <v>596</v>
      </c>
      <c r="P300" s="2092" t="s">
        <v>65</v>
      </c>
      <c r="Q300" s="2092" t="s">
        <v>66</v>
      </c>
      <c r="R300" s="2099">
        <v>7</v>
      </c>
      <c r="S300" s="2100">
        <f t="shared" si="49"/>
        <v>827.05000000000007</v>
      </c>
    </row>
    <row r="301" spans="1:19" ht="45" customHeight="1" x14ac:dyDescent="0.25">
      <c r="A301" s="2101" t="s">
        <v>23</v>
      </c>
      <c r="B301" s="2101" t="s">
        <v>693</v>
      </c>
      <c r="C301" s="2101" t="s">
        <v>25</v>
      </c>
      <c r="D301" s="2101" t="s">
        <v>694</v>
      </c>
      <c r="E301" s="2101" t="s">
        <v>695</v>
      </c>
      <c r="F301" s="2102">
        <f t="shared" si="46"/>
        <v>4</v>
      </c>
      <c r="G301" s="2101" t="s">
        <v>36</v>
      </c>
      <c r="H301" s="2103">
        <v>124.21</v>
      </c>
      <c r="I301" s="2104">
        <v>124.21</v>
      </c>
      <c r="J301" s="2105">
        <v>0.25</v>
      </c>
      <c r="K301" s="2106">
        <f t="shared" si="47"/>
        <v>155.26249999999999</v>
      </c>
      <c r="L301" s="2107">
        <f t="shared" si="48"/>
        <v>621.04</v>
      </c>
      <c r="M301" s="2101"/>
      <c r="N301" s="2101" t="s">
        <v>69</v>
      </c>
      <c r="O301" s="2101" t="s">
        <v>596</v>
      </c>
      <c r="P301" s="2101" t="s">
        <v>65</v>
      </c>
      <c r="Q301" s="2101" t="s">
        <v>66</v>
      </c>
      <c r="R301" s="2108">
        <v>4</v>
      </c>
      <c r="S301" s="2109">
        <f t="shared" si="49"/>
        <v>621.04</v>
      </c>
    </row>
    <row r="302" spans="1:19" ht="45" customHeight="1" x14ac:dyDescent="0.25">
      <c r="A302" s="2110" t="s">
        <v>23</v>
      </c>
      <c r="B302" s="2110" t="s">
        <v>696</v>
      </c>
      <c r="C302" s="2110" t="s">
        <v>25</v>
      </c>
      <c r="D302" s="2110" t="s">
        <v>697</v>
      </c>
      <c r="E302" s="2110" t="s">
        <v>698</v>
      </c>
      <c r="F302" s="2111">
        <f t="shared" si="46"/>
        <v>10</v>
      </c>
      <c r="G302" s="2110" t="s">
        <v>36</v>
      </c>
      <c r="H302" s="2112">
        <v>23.4</v>
      </c>
      <c r="I302" s="2113">
        <v>23.4</v>
      </c>
      <c r="J302" s="2114">
        <v>0.25</v>
      </c>
      <c r="K302" s="2115">
        <f t="shared" si="47"/>
        <v>29.25</v>
      </c>
      <c r="L302" s="2116">
        <f t="shared" si="48"/>
        <v>292.5</v>
      </c>
      <c r="M302" s="2110"/>
      <c r="N302" s="2110" t="s">
        <v>69</v>
      </c>
      <c r="O302" s="2110" t="s">
        <v>596</v>
      </c>
      <c r="P302" s="2110" t="s">
        <v>65</v>
      </c>
      <c r="Q302" s="2110" t="s">
        <v>66</v>
      </c>
      <c r="R302" s="2117">
        <v>10</v>
      </c>
      <c r="S302" s="2118">
        <f t="shared" si="49"/>
        <v>292.5</v>
      </c>
    </row>
    <row r="303" spans="1:19" ht="45" customHeight="1" x14ac:dyDescent="0.25">
      <c r="A303" s="2119" t="s">
        <v>23</v>
      </c>
      <c r="B303" s="2119" t="s">
        <v>699</v>
      </c>
      <c r="C303" s="2119" t="s">
        <v>25</v>
      </c>
      <c r="D303" s="2119" t="s">
        <v>700</v>
      </c>
      <c r="E303" s="2119" t="s">
        <v>701</v>
      </c>
      <c r="F303" s="2120">
        <f t="shared" si="46"/>
        <v>2</v>
      </c>
      <c r="G303" s="2119" t="s">
        <v>36</v>
      </c>
      <c r="H303" s="2121">
        <v>71.61</v>
      </c>
      <c r="I303" s="2122">
        <v>71.61</v>
      </c>
      <c r="J303" s="2123">
        <v>0.25</v>
      </c>
      <c r="K303" s="2124">
        <f t="shared" si="47"/>
        <v>89.512500000000003</v>
      </c>
      <c r="L303" s="2125">
        <f t="shared" si="48"/>
        <v>179.02</v>
      </c>
      <c r="M303" s="2119"/>
      <c r="N303" s="2119" t="s">
        <v>69</v>
      </c>
      <c r="O303" s="2119" t="s">
        <v>596</v>
      </c>
      <c r="P303" s="2119" t="s">
        <v>65</v>
      </c>
      <c r="Q303" s="2119" t="s">
        <v>66</v>
      </c>
      <c r="R303" s="2126">
        <v>2</v>
      </c>
      <c r="S303" s="2127">
        <f t="shared" si="49"/>
        <v>179.02</v>
      </c>
    </row>
    <row r="304" spans="1:19" ht="45" customHeight="1" x14ac:dyDescent="0.25">
      <c r="A304" s="2128" t="s">
        <v>23</v>
      </c>
      <c r="B304" s="2128" t="s">
        <v>702</v>
      </c>
      <c r="C304" s="2128" t="s">
        <v>25</v>
      </c>
      <c r="D304" s="2128" t="s">
        <v>700</v>
      </c>
      <c r="E304" s="2128" t="s">
        <v>701</v>
      </c>
      <c r="F304" s="2129">
        <f t="shared" si="46"/>
        <v>13</v>
      </c>
      <c r="G304" s="2128" t="s">
        <v>36</v>
      </c>
      <c r="H304" s="2130">
        <v>71.61</v>
      </c>
      <c r="I304" s="2131">
        <v>71.61</v>
      </c>
      <c r="J304" s="2132">
        <v>0.25</v>
      </c>
      <c r="K304" s="2133">
        <f t="shared" si="47"/>
        <v>89.512500000000003</v>
      </c>
      <c r="L304" s="2134">
        <f t="shared" si="48"/>
        <v>1163.6300000000001</v>
      </c>
      <c r="M304" s="2128"/>
      <c r="N304" s="2128" t="s">
        <v>69</v>
      </c>
      <c r="O304" s="2128" t="s">
        <v>596</v>
      </c>
      <c r="P304" s="2128" t="s">
        <v>65</v>
      </c>
      <c r="Q304" s="2128" t="s">
        <v>66</v>
      </c>
      <c r="R304" s="2135">
        <v>13</v>
      </c>
      <c r="S304" s="2136">
        <f t="shared" si="49"/>
        <v>1163.6300000000001</v>
      </c>
    </row>
    <row r="305" spans="1:19" ht="45" customHeight="1" x14ac:dyDescent="0.25">
      <c r="A305" s="2137" t="s">
        <v>23</v>
      </c>
      <c r="B305" s="2137" t="s">
        <v>703</v>
      </c>
      <c r="C305" s="2137" t="s">
        <v>38</v>
      </c>
      <c r="D305" s="2137" t="s">
        <v>704</v>
      </c>
      <c r="E305" s="2137" t="s">
        <v>705</v>
      </c>
      <c r="F305" s="2138">
        <f t="shared" si="46"/>
        <v>3</v>
      </c>
      <c r="G305" s="2137" t="s">
        <v>36</v>
      </c>
      <c r="H305" s="2139">
        <v>35.1</v>
      </c>
      <c r="I305" s="2140">
        <v>35.1</v>
      </c>
      <c r="J305" s="2141">
        <v>0.25</v>
      </c>
      <c r="K305" s="2142">
        <f t="shared" si="47"/>
        <v>43.875</v>
      </c>
      <c r="L305" s="2143">
        <f t="shared" si="48"/>
        <v>131.63999999999999</v>
      </c>
      <c r="M305" s="2137"/>
      <c r="N305" s="2137" t="s">
        <v>69</v>
      </c>
      <c r="O305" s="2137" t="s">
        <v>596</v>
      </c>
      <c r="P305" s="2137" t="s">
        <v>65</v>
      </c>
      <c r="Q305" s="2137" t="s">
        <v>66</v>
      </c>
      <c r="R305" s="2144">
        <v>3</v>
      </c>
      <c r="S305" s="2145">
        <f t="shared" si="49"/>
        <v>131.64000000000001</v>
      </c>
    </row>
    <row r="306" spans="1:19" ht="45" customHeight="1" x14ac:dyDescent="0.25">
      <c r="A306" s="2146" t="s">
        <v>23</v>
      </c>
      <c r="B306" s="2146" t="s">
        <v>706</v>
      </c>
      <c r="C306" s="2146" t="s">
        <v>25</v>
      </c>
      <c r="D306" s="2146" t="s">
        <v>707</v>
      </c>
      <c r="E306" s="2146" t="s">
        <v>708</v>
      </c>
      <c r="F306" s="2147">
        <f t="shared" si="46"/>
        <v>8</v>
      </c>
      <c r="G306" s="2146" t="s">
        <v>36</v>
      </c>
      <c r="H306" s="2148">
        <v>25.74</v>
      </c>
      <c r="I306" s="2149">
        <v>25.74</v>
      </c>
      <c r="J306" s="2150">
        <v>0.25</v>
      </c>
      <c r="K306" s="2151">
        <f t="shared" si="47"/>
        <v>32.174999999999997</v>
      </c>
      <c r="L306" s="2152">
        <f t="shared" si="48"/>
        <v>257.44</v>
      </c>
      <c r="M306" s="2146"/>
      <c r="N306" s="2146" t="s">
        <v>69</v>
      </c>
      <c r="O306" s="2146" t="s">
        <v>596</v>
      </c>
      <c r="P306" s="2146" t="s">
        <v>65</v>
      </c>
      <c r="Q306" s="2146" t="s">
        <v>66</v>
      </c>
      <c r="R306" s="2153">
        <v>8</v>
      </c>
      <c r="S306" s="2154">
        <f t="shared" si="49"/>
        <v>257.44</v>
      </c>
    </row>
    <row r="307" spans="1:19" ht="45" customHeight="1" x14ac:dyDescent="0.25">
      <c r="A307" s="2155" t="s">
        <v>23</v>
      </c>
      <c r="B307" s="2155" t="s">
        <v>709</v>
      </c>
      <c r="C307" s="2155" t="s">
        <v>25</v>
      </c>
      <c r="D307" s="2155" t="s">
        <v>710</v>
      </c>
      <c r="E307" s="2155" t="s">
        <v>711</v>
      </c>
      <c r="F307" s="2156">
        <f t="shared" si="46"/>
        <v>9</v>
      </c>
      <c r="G307" s="2155" t="s">
        <v>36</v>
      </c>
      <c r="H307" s="2157">
        <v>23.74</v>
      </c>
      <c r="I307" s="2158">
        <v>23.74</v>
      </c>
      <c r="J307" s="2159">
        <v>0.25</v>
      </c>
      <c r="K307" s="2160">
        <f t="shared" si="47"/>
        <v>29.674999999999997</v>
      </c>
      <c r="L307" s="2161">
        <f t="shared" si="48"/>
        <v>267.12</v>
      </c>
      <c r="M307" s="2155"/>
      <c r="N307" s="2155" t="s">
        <v>69</v>
      </c>
      <c r="O307" s="2155" t="s">
        <v>596</v>
      </c>
      <c r="P307" s="2155" t="s">
        <v>65</v>
      </c>
      <c r="Q307" s="2155" t="s">
        <v>66</v>
      </c>
      <c r="R307" s="2162">
        <v>9</v>
      </c>
      <c r="S307" s="2163">
        <f t="shared" si="49"/>
        <v>267.12</v>
      </c>
    </row>
    <row r="308" spans="1:19" ht="45" customHeight="1" x14ac:dyDescent="0.25">
      <c r="A308" s="2164" t="s">
        <v>23</v>
      </c>
      <c r="B308" s="2164" t="s">
        <v>712</v>
      </c>
      <c r="C308" s="2164" t="s">
        <v>25</v>
      </c>
      <c r="D308" s="2164" t="s">
        <v>613</v>
      </c>
      <c r="E308" s="2164" t="s">
        <v>614</v>
      </c>
      <c r="F308" s="2165">
        <f t="shared" si="46"/>
        <v>3</v>
      </c>
      <c r="G308" s="2164" t="s">
        <v>36</v>
      </c>
      <c r="H308" s="2166">
        <v>280.75</v>
      </c>
      <c r="I308" s="2167">
        <v>280.75</v>
      </c>
      <c r="J308" s="2168">
        <v>0.25</v>
      </c>
      <c r="K308" s="2169">
        <f t="shared" si="47"/>
        <v>350.9375</v>
      </c>
      <c r="L308" s="2170">
        <f t="shared" si="48"/>
        <v>1052.82</v>
      </c>
      <c r="M308" s="2164"/>
      <c r="N308" s="2164" t="s">
        <v>69</v>
      </c>
      <c r="O308" s="2164" t="s">
        <v>596</v>
      </c>
      <c r="P308" s="2164" t="s">
        <v>65</v>
      </c>
      <c r="Q308" s="2164" t="s">
        <v>66</v>
      </c>
      <c r="R308" s="2171">
        <v>3</v>
      </c>
      <c r="S308" s="2172">
        <f t="shared" si="49"/>
        <v>1052.82</v>
      </c>
    </row>
    <row r="309" spans="1:19" ht="45" customHeight="1" x14ac:dyDescent="0.25">
      <c r="A309" s="2173" t="s">
        <v>19</v>
      </c>
      <c r="B309" s="2173" t="s">
        <v>713</v>
      </c>
      <c r="C309" s="2173" t="s">
        <v>21</v>
      </c>
      <c r="D309" s="2173" t="s">
        <v>21</v>
      </c>
      <c r="E309" s="2173" t="s">
        <v>714</v>
      </c>
      <c r="F309" s="2173" t="s">
        <v>21</v>
      </c>
      <c r="G309" s="2173" t="s">
        <v>21</v>
      </c>
      <c r="H309" s="2173" t="s">
        <v>21</v>
      </c>
      <c r="I309" s="2173" t="s">
        <v>21</v>
      </c>
      <c r="J309" s="2173" t="s">
        <v>21</v>
      </c>
      <c r="K309" s="2173" t="s">
        <v>21</v>
      </c>
      <c r="L309" s="2174">
        <f>ROUND(L310,2)+ROUND(L311,2)+ROUND(L312,2)+ROUND(L313,2)+ROUND(L314,2)+ROUND(L315,2)</f>
        <v>9919.43</v>
      </c>
      <c r="M309" s="2173" t="s">
        <v>21</v>
      </c>
      <c r="N309" s="2173" t="s">
        <v>21</v>
      </c>
      <c r="O309" s="2173" t="s">
        <v>21</v>
      </c>
      <c r="P309" s="2173" t="s">
        <v>21</v>
      </c>
      <c r="Q309" s="2173" t="s">
        <v>21</v>
      </c>
      <c r="R309" s="2173" t="s">
        <v>21</v>
      </c>
      <c r="S309" s="2173" t="s">
        <v>21</v>
      </c>
    </row>
    <row r="310" spans="1:19" ht="45" customHeight="1" x14ac:dyDescent="0.25">
      <c r="A310" s="2175" t="s">
        <v>23</v>
      </c>
      <c r="B310" s="2175" t="s">
        <v>715</v>
      </c>
      <c r="C310" s="2175" t="s">
        <v>25</v>
      </c>
      <c r="D310" s="2175" t="s">
        <v>716</v>
      </c>
      <c r="E310" s="2175" t="s">
        <v>717</v>
      </c>
      <c r="F310" s="2176">
        <f t="shared" ref="F310:F315" si="50">R310</f>
        <v>3</v>
      </c>
      <c r="G310" s="2175" t="s">
        <v>36</v>
      </c>
      <c r="H310" s="2177">
        <v>380.32</v>
      </c>
      <c r="I310" s="2178">
        <v>380.32</v>
      </c>
      <c r="J310" s="2179">
        <v>0.25</v>
      </c>
      <c r="K310" s="2180">
        <f t="shared" ref="K310:K315" si="51">ROUND(I310,2)+(ROUND(I310,2)*J310)</f>
        <v>475.4</v>
      </c>
      <c r="L310" s="2181">
        <f t="shared" ref="L310:L315" si="52">ROUND(S310,2)</f>
        <v>1426.2</v>
      </c>
      <c r="M310" s="2175"/>
      <c r="N310" s="2175" t="s">
        <v>69</v>
      </c>
      <c r="O310" s="2175" t="s">
        <v>596</v>
      </c>
      <c r="P310" s="2175" t="s">
        <v>65</v>
      </c>
      <c r="Q310" s="2175" t="s">
        <v>66</v>
      </c>
      <c r="R310" s="2182">
        <v>3</v>
      </c>
      <c r="S310" s="2183">
        <f t="shared" ref="S310:S315" si="53">ROUND(K310,2)*R310</f>
        <v>1426.1999999999998</v>
      </c>
    </row>
    <row r="311" spans="1:19" ht="45" customHeight="1" x14ac:dyDescent="0.25">
      <c r="A311" s="2184" t="s">
        <v>23</v>
      </c>
      <c r="B311" s="2184" t="s">
        <v>718</v>
      </c>
      <c r="C311" s="2184" t="s">
        <v>25</v>
      </c>
      <c r="D311" s="2184" t="s">
        <v>719</v>
      </c>
      <c r="E311" s="2184" t="s">
        <v>720</v>
      </c>
      <c r="F311" s="2185">
        <f t="shared" si="50"/>
        <v>1</v>
      </c>
      <c r="G311" s="2184" t="s">
        <v>36</v>
      </c>
      <c r="H311" s="2186">
        <v>461.48</v>
      </c>
      <c r="I311" s="2187">
        <v>461.48</v>
      </c>
      <c r="J311" s="2188">
        <v>0.25</v>
      </c>
      <c r="K311" s="2189">
        <f t="shared" si="51"/>
        <v>576.85</v>
      </c>
      <c r="L311" s="2190">
        <f t="shared" si="52"/>
        <v>576.85</v>
      </c>
      <c r="M311" s="2184"/>
      <c r="N311" s="2184" t="s">
        <v>69</v>
      </c>
      <c r="O311" s="2184" t="s">
        <v>596</v>
      </c>
      <c r="P311" s="2184" t="s">
        <v>65</v>
      </c>
      <c r="Q311" s="2184" t="s">
        <v>66</v>
      </c>
      <c r="R311" s="2191">
        <v>1</v>
      </c>
      <c r="S311" s="2192">
        <f t="shared" si="53"/>
        <v>576.85</v>
      </c>
    </row>
    <row r="312" spans="1:19" ht="45" customHeight="1" x14ac:dyDescent="0.25">
      <c r="A312" s="2193" t="s">
        <v>23</v>
      </c>
      <c r="B312" s="2193" t="s">
        <v>721</v>
      </c>
      <c r="C312" s="2193" t="s">
        <v>25</v>
      </c>
      <c r="D312" s="2193" t="s">
        <v>722</v>
      </c>
      <c r="E312" s="2193" t="s">
        <v>723</v>
      </c>
      <c r="F312" s="2194">
        <f t="shared" si="50"/>
        <v>2</v>
      </c>
      <c r="G312" s="2193" t="s">
        <v>36</v>
      </c>
      <c r="H312" s="2195">
        <v>107.99</v>
      </c>
      <c r="I312" s="2196">
        <v>107.99</v>
      </c>
      <c r="J312" s="2197">
        <v>0.25</v>
      </c>
      <c r="K312" s="2198">
        <f t="shared" si="51"/>
        <v>134.98749999999998</v>
      </c>
      <c r="L312" s="2199">
        <f t="shared" si="52"/>
        <v>269.98</v>
      </c>
      <c r="M312" s="2193"/>
      <c r="N312" s="2193" t="s">
        <v>69</v>
      </c>
      <c r="O312" s="2193" t="s">
        <v>596</v>
      </c>
      <c r="P312" s="2193" t="s">
        <v>65</v>
      </c>
      <c r="Q312" s="2193" t="s">
        <v>66</v>
      </c>
      <c r="R312" s="2200">
        <v>2</v>
      </c>
      <c r="S312" s="2201">
        <f t="shared" si="53"/>
        <v>269.98</v>
      </c>
    </row>
    <row r="313" spans="1:19" ht="45" customHeight="1" x14ac:dyDescent="0.25">
      <c r="A313" s="2202" t="s">
        <v>23</v>
      </c>
      <c r="B313" s="2202" t="s">
        <v>724</v>
      </c>
      <c r="C313" s="2202" t="s">
        <v>25</v>
      </c>
      <c r="D313" s="2202" t="s">
        <v>725</v>
      </c>
      <c r="E313" s="2202" t="s">
        <v>726</v>
      </c>
      <c r="F313" s="2203">
        <f t="shared" si="50"/>
        <v>8</v>
      </c>
      <c r="G313" s="2202" t="s">
        <v>36</v>
      </c>
      <c r="H313" s="2204">
        <v>217.32</v>
      </c>
      <c r="I313" s="2205">
        <v>217.32</v>
      </c>
      <c r="J313" s="2206">
        <v>0.25</v>
      </c>
      <c r="K313" s="2207">
        <f t="shared" si="51"/>
        <v>271.64999999999998</v>
      </c>
      <c r="L313" s="2208">
        <f t="shared" si="52"/>
        <v>2173.1999999999998</v>
      </c>
      <c r="M313" s="2202"/>
      <c r="N313" s="2202" t="s">
        <v>69</v>
      </c>
      <c r="O313" s="2202" t="s">
        <v>596</v>
      </c>
      <c r="P313" s="2202" t="s">
        <v>65</v>
      </c>
      <c r="Q313" s="2202" t="s">
        <v>66</v>
      </c>
      <c r="R313" s="2209">
        <v>8</v>
      </c>
      <c r="S313" s="2210">
        <f t="shared" si="53"/>
        <v>2173.1999999999998</v>
      </c>
    </row>
    <row r="314" spans="1:19" ht="45" customHeight="1" x14ac:dyDescent="0.25">
      <c r="A314" s="2211" t="s">
        <v>23</v>
      </c>
      <c r="B314" s="2211" t="s">
        <v>727</v>
      </c>
      <c r="C314" s="2211" t="s">
        <v>25</v>
      </c>
      <c r="D314" s="2211" t="s">
        <v>728</v>
      </c>
      <c r="E314" s="2211" t="s">
        <v>729</v>
      </c>
      <c r="F314" s="2212">
        <f t="shared" si="50"/>
        <v>30</v>
      </c>
      <c r="G314" s="2211" t="s">
        <v>36</v>
      </c>
      <c r="H314" s="2213">
        <v>122.67</v>
      </c>
      <c r="I314" s="2214">
        <v>122.67</v>
      </c>
      <c r="J314" s="2215">
        <v>0.25</v>
      </c>
      <c r="K314" s="2216">
        <f t="shared" si="51"/>
        <v>153.33750000000001</v>
      </c>
      <c r="L314" s="2217">
        <f t="shared" si="52"/>
        <v>4600.2</v>
      </c>
      <c r="M314" s="2211"/>
      <c r="N314" s="2211" t="s">
        <v>69</v>
      </c>
      <c r="O314" s="2211" t="s">
        <v>596</v>
      </c>
      <c r="P314" s="2211" t="s">
        <v>65</v>
      </c>
      <c r="Q314" s="2211" t="s">
        <v>66</v>
      </c>
      <c r="R314" s="2218">
        <v>30</v>
      </c>
      <c r="S314" s="2219">
        <f t="shared" si="53"/>
        <v>4600.2</v>
      </c>
    </row>
    <row r="315" spans="1:19" ht="45" customHeight="1" x14ac:dyDescent="0.25">
      <c r="A315" s="2220" t="s">
        <v>23</v>
      </c>
      <c r="B315" s="2220" t="s">
        <v>730</v>
      </c>
      <c r="C315" s="2220" t="s">
        <v>25</v>
      </c>
      <c r="D315" s="2220" t="s">
        <v>731</v>
      </c>
      <c r="E315" s="2220" t="s">
        <v>732</v>
      </c>
      <c r="F315" s="2221">
        <f t="shared" si="50"/>
        <v>6</v>
      </c>
      <c r="G315" s="2220" t="s">
        <v>36</v>
      </c>
      <c r="H315" s="2222">
        <v>116.4</v>
      </c>
      <c r="I315" s="2223">
        <v>116.4</v>
      </c>
      <c r="J315" s="2224">
        <v>0.25</v>
      </c>
      <c r="K315" s="2225">
        <f t="shared" si="51"/>
        <v>145.5</v>
      </c>
      <c r="L315" s="2226">
        <f t="shared" si="52"/>
        <v>873</v>
      </c>
      <c r="M315" s="2220"/>
      <c r="N315" s="2220" t="s">
        <v>69</v>
      </c>
      <c r="O315" s="2220" t="s">
        <v>596</v>
      </c>
      <c r="P315" s="2220" t="s">
        <v>65</v>
      </c>
      <c r="Q315" s="2220" t="s">
        <v>66</v>
      </c>
      <c r="R315" s="2227">
        <v>6</v>
      </c>
      <c r="S315" s="2228">
        <f t="shared" si="53"/>
        <v>873</v>
      </c>
    </row>
    <row r="316" spans="1:19" ht="45" customHeight="1" x14ac:dyDescent="0.25">
      <c r="A316" s="2229" t="s">
        <v>19</v>
      </c>
      <c r="B316" s="2229" t="s">
        <v>733</v>
      </c>
      <c r="C316" s="2229" t="s">
        <v>21</v>
      </c>
      <c r="D316" s="2229" t="s">
        <v>21</v>
      </c>
      <c r="E316" s="2229" t="s">
        <v>734</v>
      </c>
      <c r="F316" s="2229" t="s">
        <v>21</v>
      </c>
      <c r="G316" s="2229" t="s">
        <v>21</v>
      </c>
      <c r="H316" s="2229" t="s">
        <v>21</v>
      </c>
      <c r="I316" s="2229" t="s">
        <v>21</v>
      </c>
      <c r="J316" s="2229" t="s">
        <v>21</v>
      </c>
      <c r="K316" s="2229" t="s">
        <v>21</v>
      </c>
      <c r="L316" s="2230">
        <f>ROUND(L317,2)</f>
        <v>44503.35</v>
      </c>
      <c r="M316" s="2229" t="s">
        <v>21</v>
      </c>
      <c r="N316" s="2229" t="s">
        <v>21</v>
      </c>
      <c r="O316" s="2229" t="s">
        <v>21</v>
      </c>
      <c r="P316" s="2229" t="s">
        <v>21</v>
      </c>
      <c r="Q316" s="2229" t="s">
        <v>21</v>
      </c>
      <c r="R316" s="2229" t="s">
        <v>21</v>
      </c>
      <c r="S316" s="2229" t="s">
        <v>21</v>
      </c>
    </row>
    <row r="317" spans="1:19" ht="45" customHeight="1" x14ac:dyDescent="0.25">
      <c r="A317" s="2231" t="s">
        <v>23</v>
      </c>
      <c r="B317" s="2231" t="s">
        <v>735</v>
      </c>
      <c r="C317" s="2231" t="s">
        <v>38</v>
      </c>
      <c r="D317" s="2231" t="s">
        <v>736</v>
      </c>
      <c r="E317" s="2231" t="s">
        <v>737</v>
      </c>
      <c r="F317" s="2232">
        <f>R317</f>
        <v>1</v>
      </c>
      <c r="G317" s="2231" t="s">
        <v>36</v>
      </c>
      <c r="H317" s="2233">
        <v>35602.68</v>
      </c>
      <c r="I317" s="2234">
        <v>35602.68</v>
      </c>
      <c r="J317" s="2235">
        <v>0.25</v>
      </c>
      <c r="K317" s="2236">
        <f>ROUND(I317,2)+(ROUND(I317,2)*J317)</f>
        <v>44503.35</v>
      </c>
      <c r="L317" s="2237">
        <f>ROUND(S317,2)</f>
        <v>44503.35</v>
      </c>
      <c r="M317" s="2231"/>
      <c r="N317" s="2231" t="s">
        <v>69</v>
      </c>
      <c r="O317" s="2231" t="s">
        <v>596</v>
      </c>
      <c r="P317" s="2231" t="s">
        <v>65</v>
      </c>
      <c r="Q317" s="2231" t="s">
        <v>66</v>
      </c>
      <c r="R317" s="2238">
        <v>1</v>
      </c>
      <c r="S317" s="2239">
        <f>ROUND(K317,2)*R317</f>
        <v>44503.35</v>
      </c>
    </row>
    <row r="318" spans="1:19" ht="45" customHeight="1" x14ac:dyDescent="0.25">
      <c r="A318" s="2240" t="s">
        <v>19</v>
      </c>
      <c r="B318" s="2240" t="s">
        <v>738</v>
      </c>
      <c r="C318" s="2240" t="s">
        <v>21</v>
      </c>
      <c r="D318" s="2240" t="s">
        <v>21</v>
      </c>
      <c r="E318" s="2240" t="s">
        <v>739</v>
      </c>
      <c r="F318" s="2240" t="s">
        <v>21</v>
      </c>
      <c r="G318" s="2240" t="s">
        <v>21</v>
      </c>
      <c r="H318" s="2240" t="s">
        <v>21</v>
      </c>
      <c r="I318" s="2240" t="s">
        <v>21</v>
      </c>
      <c r="J318" s="2240" t="s">
        <v>21</v>
      </c>
      <c r="K318" s="2240" t="s">
        <v>21</v>
      </c>
      <c r="L318" s="2241">
        <f>ROUND(L319,2)+ROUND(L320,2)+ROUND(L321,2)+ROUND(L322,2)+ROUND(L323,2)+ROUND(L324,2)</f>
        <v>16466.55</v>
      </c>
      <c r="M318" s="2240" t="s">
        <v>21</v>
      </c>
      <c r="N318" s="2240" t="s">
        <v>21</v>
      </c>
      <c r="O318" s="2240" t="s">
        <v>21</v>
      </c>
      <c r="P318" s="2240" t="s">
        <v>21</v>
      </c>
      <c r="Q318" s="2240" t="s">
        <v>21</v>
      </c>
      <c r="R318" s="2240" t="s">
        <v>21</v>
      </c>
      <c r="S318" s="2240" t="s">
        <v>21</v>
      </c>
    </row>
    <row r="319" spans="1:19" ht="45" customHeight="1" x14ac:dyDescent="0.25">
      <c r="A319" s="2242" t="s">
        <v>23</v>
      </c>
      <c r="B319" s="2242" t="s">
        <v>740</v>
      </c>
      <c r="C319" s="2242" t="s">
        <v>25</v>
      </c>
      <c r="D319" s="2242" t="s">
        <v>741</v>
      </c>
      <c r="E319" s="2242" t="s">
        <v>742</v>
      </c>
      <c r="F319" s="2243">
        <f t="shared" ref="F319:F324" si="54">R319</f>
        <v>246.6</v>
      </c>
      <c r="G319" s="2242" t="s">
        <v>44</v>
      </c>
      <c r="H319" s="2244">
        <v>38.97</v>
      </c>
      <c r="I319" s="2245">
        <v>38.97</v>
      </c>
      <c r="J319" s="2246">
        <v>0.25</v>
      </c>
      <c r="K319" s="2247">
        <f t="shared" ref="K319:K324" si="55">ROUND(I319,2)+(ROUND(I319,2)*J319)</f>
        <v>48.712499999999999</v>
      </c>
      <c r="L319" s="2248">
        <f t="shared" ref="L319:L324" si="56">ROUND(S319,2)</f>
        <v>12011.89</v>
      </c>
      <c r="M319" s="2242"/>
      <c r="N319" s="2242" t="s">
        <v>71</v>
      </c>
      <c r="O319" s="2242" t="s">
        <v>743</v>
      </c>
      <c r="P319" s="2242" t="s">
        <v>65</v>
      </c>
      <c r="Q319" s="2242" t="s">
        <v>66</v>
      </c>
      <c r="R319" s="2249">
        <v>246.6</v>
      </c>
      <c r="S319" s="2250">
        <f t="shared" ref="S319:S324" si="57">ROUND(K319,2)*R319</f>
        <v>12011.886</v>
      </c>
    </row>
    <row r="320" spans="1:19" ht="45" customHeight="1" x14ac:dyDescent="0.25">
      <c r="A320" s="2251" t="s">
        <v>23</v>
      </c>
      <c r="B320" s="2251" t="s">
        <v>744</v>
      </c>
      <c r="C320" s="2251" t="s">
        <v>25</v>
      </c>
      <c r="D320" s="2251" t="s">
        <v>745</v>
      </c>
      <c r="E320" s="2251" t="s">
        <v>746</v>
      </c>
      <c r="F320" s="2252">
        <f t="shared" si="54"/>
        <v>3</v>
      </c>
      <c r="G320" s="2251" t="s">
        <v>44</v>
      </c>
      <c r="H320" s="2253">
        <v>80.7</v>
      </c>
      <c r="I320" s="2254">
        <v>80.7</v>
      </c>
      <c r="J320" s="2255">
        <v>0.25</v>
      </c>
      <c r="K320" s="2256">
        <f t="shared" si="55"/>
        <v>100.875</v>
      </c>
      <c r="L320" s="2257">
        <f t="shared" si="56"/>
        <v>302.64</v>
      </c>
      <c r="M320" s="2251"/>
      <c r="N320" s="2251" t="s">
        <v>71</v>
      </c>
      <c r="O320" s="2251" t="s">
        <v>743</v>
      </c>
      <c r="P320" s="2251" t="s">
        <v>65</v>
      </c>
      <c r="Q320" s="2251" t="s">
        <v>66</v>
      </c>
      <c r="R320" s="2258">
        <v>3</v>
      </c>
      <c r="S320" s="2259">
        <f t="shared" si="57"/>
        <v>302.64</v>
      </c>
    </row>
    <row r="321" spans="1:19" ht="45" customHeight="1" x14ac:dyDescent="0.25">
      <c r="A321" s="2260" t="s">
        <v>23</v>
      </c>
      <c r="B321" s="2260" t="s">
        <v>747</v>
      </c>
      <c r="C321" s="2260" t="s">
        <v>25</v>
      </c>
      <c r="D321" s="2260" t="s">
        <v>748</v>
      </c>
      <c r="E321" s="2260" t="s">
        <v>749</v>
      </c>
      <c r="F321" s="2261">
        <f t="shared" si="54"/>
        <v>11</v>
      </c>
      <c r="G321" s="2260" t="s">
        <v>36</v>
      </c>
      <c r="H321" s="2262">
        <v>50.59</v>
      </c>
      <c r="I321" s="2263">
        <v>50.59</v>
      </c>
      <c r="J321" s="2264">
        <v>0.25</v>
      </c>
      <c r="K321" s="2265">
        <f t="shared" si="55"/>
        <v>63.237500000000004</v>
      </c>
      <c r="L321" s="2266">
        <f t="shared" si="56"/>
        <v>695.64</v>
      </c>
      <c r="M321" s="2260"/>
      <c r="N321" s="2260" t="s">
        <v>71</v>
      </c>
      <c r="O321" s="2260" t="s">
        <v>743</v>
      </c>
      <c r="P321" s="2260" t="s">
        <v>65</v>
      </c>
      <c r="Q321" s="2260" t="s">
        <v>66</v>
      </c>
      <c r="R321" s="2267">
        <v>11</v>
      </c>
      <c r="S321" s="2268">
        <f t="shared" si="57"/>
        <v>695.64</v>
      </c>
    </row>
    <row r="322" spans="1:19" ht="45" customHeight="1" x14ac:dyDescent="0.25">
      <c r="A322" s="2269" t="s">
        <v>23</v>
      </c>
      <c r="B322" s="2269" t="s">
        <v>750</v>
      </c>
      <c r="C322" s="2269" t="s">
        <v>25</v>
      </c>
      <c r="D322" s="2269" t="s">
        <v>751</v>
      </c>
      <c r="E322" s="2269" t="s">
        <v>752</v>
      </c>
      <c r="F322" s="2270">
        <f t="shared" si="54"/>
        <v>47</v>
      </c>
      <c r="G322" s="2269" t="s">
        <v>36</v>
      </c>
      <c r="H322" s="2271">
        <v>49.36</v>
      </c>
      <c r="I322" s="2272">
        <v>49.36</v>
      </c>
      <c r="J322" s="2273">
        <v>0.25</v>
      </c>
      <c r="K322" s="2274">
        <f t="shared" si="55"/>
        <v>61.7</v>
      </c>
      <c r="L322" s="2275">
        <f t="shared" si="56"/>
        <v>2899.9</v>
      </c>
      <c r="M322" s="2269"/>
      <c r="N322" s="2269" t="s">
        <v>71</v>
      </c>
      <c r="O322" s="2269" t="s">
        <v>743</v>
      </c>
      <c r="P322" s="2269" t="s">
        <v>65</v>
      </c>
      <c r="Q322" s="2269" t="s">
        <v>66</v>
      </c>
      <c r="R322" s="2276">
        <v>47</v>
      </c>
      <c r="S322" s="2277">
        <f t="shared" si="57"/>
        <v>2899.9</v>
      </c>
    </row>
    <row r="323" spans="1:19" ht="45" customHeight="1" x14ac:dyDescent="0.25">
      <c r="A323" s="2278" t="s">
        <v>23</v>
      </c>
      <c r="B323" s="2278" t="s">
        <v>753</v>
      </c>
      <c r="C323" s="2278" t="s">
        <v>25</v>
      </c>
      <c r="D323" s="2278" t="s">
        <v>754</v>
      </c>
      <c r="E323" s="2278" t="s">
        <v>755</v>
      </c>
      <c r="F323" s="2279">
        <f t="shared" si="54"/>
        <v>4</v>
      </c>
      <c r="G323" s="2278" t="s">
        <v>36</v>
      </c>
      <c r="H323" s="2280">
        <v>90.9</v>
      </c>
      <c r="I323" s="2281">
        <v>90.9</v>
      </c>
      <c r="J323" s="2282">
        <v>0.25</v>
      </c>
      <c r="K323" s="2283">
        <f t="shared" si="55"/>
        <v>113.625</v>
      </c>
      <c r="L323" s="2284">
        <f t="shared" si="56"/>
        <v>454.52</v>
      </c>
      <c r="M323" s="2278"/>
      <c r="N323" s="2278" t="s">
        <v>71</v>
      </c>
      <c r="O323" s="2278" t="s">
        <v>743</v>
      </c>
      <c r="P323" s="2278" t="s">
        <v>65</v>
      </c>
      <c r="Q323" s="2278" t="s">
        <v>66</v>
      </c>
      <c r="R323" s="2285">
        <v>4</v>
      </c>
      <c r="S323" s="2286">
        <f t="shared" si="57"/>
        <v>454.52</v>
      </c>
    </row>
    <row r="324" spans="1:19" ht="45" customHeight="1" x14ac:dyDescent="0.25">
      <c r="A324" s="2287" t="s">
        <v>23</v>
      </c>
      <c r="B324" s="2287" t="s">
        <v>756</v>
      </c>
      <c r="C324" s="2287" t="s">
        <v>25</v>
      </c>
      <c r="D324" s="2287" t="s">
        <v>757</v>
      </c>
      <c r="E324" s="2287" t="s">
        <v>758</v>
      </c>
      <c r="F324" s="2288">
        <f t="shared" si="54"/>
        <v>1</v>
      </c>
      <c r="G324" s="2287" t="s">
        <v>36</v>
      </c>
      <c r="H324" s="2289">
        <v>81.569999999999993</v>
      </c>
      <c r="I324" s="2290">
        <v>81.569999999999993</v>
      </c>
      <c r="J324" s="2291">
        <v>0.25</v>
      </c>
      <c r="K324" s="2292">
        <f t="shared" si="55"/>
        <v>101.96249999999999</v>
      </c>
      <c r="L324" s="2293">
        <f t="shared" si="56"/>
        <v>101.96</v>
      </c>
      <c r="M324" s="2287"/>
      <c r="N324" s="2287" t="s">
        <v>71</v>
      </c>
      <c r="O324" s="2287" t="s">
        <v>743</v>
      </c>
      <c r="P324" s="2287" t="s">
        <v>65</v>
      </c>
      <c r="Q324" s="2287" t="s">
        <v>66</v>
      </c>
      <c r="R324" s="2294">
        <v>1</v>
      </c>
      <c r="S324" s="2295">
        <f t="shared" si="57"/>
        <v>101.96</v>
      </c>
    </row>
    <row r="325" spans="1:19" ht="45" customHeight="1" x14ac:dyDescent="0.25">
      <c r="A325" s="2296" t="s">
        <v>19</v>
      </c>
      <c r="B325" s="2296" t="s">
        <v>759</v>
      </c>
      <c r="C325" s="2296" t="s">
        <v>21</v>
      </c>
      <c r="D325" s="2296" t="s">
        <v>21</v>
      </c>
      <c r="E325" s="2296" t="s">
        <v>760</v>
      </c>
      <c r="F325" s="2296" t="s">
        <v>21</v>
      </c>
      <c r="G325" s="2296" t="s">
        <v>21</v>
      </c>
      <c r="H325" s="2296" t="s">
        <v>21</v>
      </c>
      <c r="I325" s="2296" t="s">
        <v>21</v>
      </c>
      <c r="J325" s="2296" t="s">
        <v>21</v>
      </c>
      <c r="K325" s="2296" t="s">
        <v>21</v>
      </c>
      <c r="L325" s="2297">
        <f>ROUND(L326,2)+ROUND(L327,2)</f>
        <v>7262.27</v>
      </c>
      <c r="M325" s="2296" t="s">
        <v>21</v>
      </c>
      <c r="N325" s="2296" t="s">
        <v>21</v>
      </c>
      <c r="O325" s="2296" t="s">
        <v>21</v>
      </c>
      <c r="P325" s="2296" t="s">
        <v>21</v>
      </c>
      <c r="Q325" s="2296" t="s">
        <v>21</v>
      </c>
      <c r="R325" s="2296" t="s">
        <v>21</v>
      </c>
      <c r="S325" s="2296" t="s">
        <v>21</v>
      </c>
    </row>
    <row r="326" spans="1:19" ht="45" customHeight="1" x14ac:dyDescent="0.25">
      <c r="A326" s="2298" t="s">
        <v>23</v>
      </c>
      <c r="B326" s="2298" t="s">
        <v>761</v>
      </c>
      <c r="C326" s="2298" t="s">
        <v>25</v>
      </c>
      <c r="D326" s="2298" t="s">
        <v>762</v>
      </c>
      <c r="E326" s="2298" t="s">
        <v>763</v>
      </c>
      <c r="F326" s="2299">
        <f>R326</f>
        <v>9</v>
      </c>
      <c r="G326" s="2298" t="s">
        <v>36</v>
      </c>
      <c r="H326" s="2300">
        <v>588.82000000000005</v>
      </c>
      <c r="I326" s="2301">
        <v>588.82000000000005</v>
      </c>
      <c r="J326" s="2302">
        <v>0.25</v>
      </c>
      <c r="K326" s="2303">
        <f>ROUND(I326,2)+(ROUND(I326,2)*J326)</f>
        <v>736.02500000000009</v>
      </c>
      <c r="L326" s="2304">
        <f>ROUND(S326,2)</f>
        <v>6624.27</v>
      </c>
      <c r="M326" s="2298"/>
      <c r="N326" s="2298" t="s">
        <v>71</v>
      </c>
      <c r="O326" s="2298" t="s">
        <v>743</v>
      </c>
      <c r="P326" s="2298" t="s">
        <v>65</v>
      </c>
      <c r="Q326" s="2298" t="s">
        <v>66</v>
      </c>
      <c r="R326" s="2305">
        <v>9</v>
      </c>
      <c r="S326" s="2306">
        <f>ROUND(K326,2)*R326</f>
        <v>6624.2699999999995</v>
      </c>
    </row>
    <row r="327" spans="1:19" ht="45" customHeight="1" x14ac:dyDescent="0.25">
      <c r="A327" s="2307" t="s">
        <v>23</v>
      </c>
      <c r="B327" s="2307" t="s">
        <v>764</v>
      </c>
      <c r="C327" s="2307" t="s">
        <v>25</v>
      </c>
      <c r="D327" s="2307" t="s">
        <v>765</v>
      </c>
      <c r="E327" s="2307" t="s">
        <v>766</v>
      </c>
      <c r="F327" s="2308">
        <f>R327</f>
        <v>11</v>
      </c>
      <c r="G327" s="2307" t="s">
        <v>36</v>
      </c>
      <c r="H327" s="2309">
        <v>46.4</v>
      </c>
      <c r="I327" s="2310">
        <v>46.4</v>
      </c>
      <c r="J327" s="2311">
        <v>0.25</v>
      </c>
      <c r="K327" s="2312">
        <f>ROUND(I327,2)+(ROUND(I327,2)*J327)</f>
        <v>58</v>
      </c>
      <c r="L327" s="2313">
        <f>ROUND(S327,2)</f>
        <v>638</v>
      </c>
      <c r="M327" s="2307"/>
      <c r="N327" s="2307" t="s">
        <v>71</v>
      </c>
      <c r="O327" s="2307" t="s">
        <v>743</v>
      </c>
      <c r="P327" s="2307" t="s">
        <v>65</v>
      </c>
      <c r="Q327" s="2307" t="s">
        <v>66</v>
      </c>
      <c r="R327" s="2314">
        <v>11</v>
      </c>
      <c r="S327" s="2315">
        <f>ROUND(K327,2)*R327</f>
        <v>638</v>
      </c>
    </row>
    <row r="328" spans="1:19" ht="45" customHeight="1" x14ac:dyDescent="0.25">
      <c r="A328" s="2316" t="s">
        <v>19</v>
      </c>
      <c r="B328" s="2316" t="s">
        <v>767</v>
      </c>
      <c r="C328" s="2316" t="s">
        <v>21</v>
      </c>
      <c r="D328" s="2316" t="s">
        <v>21</v>
      </c>
      <c r="E328" s="2316" t="s">
        <v>768</v>
      </c>
      <c r="F328" s="2316" t="s">
        <v>21</v>
      </c>
      <c r="G328" s="2316" t="s">
        <v>21</v>
      </c>
      <c r="H328" s="2316" t="s">
        <v>21</v>
      </c>
      <c r="I328" s="2316" t="s">
        <v>21</v>
      </c>
      <c r="J328" s="2316" t="s">
        <v>21</v>
      </c>
      <c r="K328" s="2316" t="s">
        <v>21</v>
      </c>
      <c r="L328" s="2317">
        <f>ROUND(L329,2)+ROUND(L330,2)+ROUND(L331,2)+ROUND(L332,2)+ROUND(L333,2)+ROUND(L334,2)+ROUND(L335,2)+ROUND(L336,2)+ROUND(L337,2)+ROUND(L338,2)+ROUND(L339,2)+ROUND(L340,2)+ROUND(L341,2)+ROUND(L342,2)+ROUND(L343,2)+ROUND(L344,2)+ROUND(L345,2)+ROUND(L346,2)+ROUND(L347,2)+ROUND(L348,2)+ROUND(L349,2)+ROUND(L350,2)+ROUND(L351,2)+ROUND(L352,2)+ROUND(L353,2)+ROUND(L354,2)+ROUND(L355,2)+ROUND(L356,2)+ROUND(L357,2)+ROUND(L358,2)</f>
        <v>50000.01999999999</v>
      </c>
      <c r="M328" s="2316" t="s">
        <v>21</v>
      </c>
      <c r="N328" s="2316" t="s">
        <v>21</v>
      </c>
      <c r="O328" s="2316" t="s">
        <v>21</v>
      </c>
      <c r="P328" s="2316" t="s">
        <v>21</v>
      </c>
      <c r="Q328" s="2316" t="s">
        <v>21</v>
      </c>
      <c r="R328" s="2316" t="s">
        <v>21</v>
      </c>
      <c r="S328" s="2316" t="s">
        <v>21</v>
      </c>
    </row>
    <row r="329" spans="1:19" ht="45" customHeight="1" x14ac:dyDescent="0.25">
      <c r="A329" s="2318" t="s">
        <v>23</v>
      </c>
      <c r="B329" s="2318" t="s">
        <v>769</v>
      </c>
      <c r="C329" s="2318" t="s">
        <v>25</v>
      </c>
      <c r="D329" s="2318" t="s">
        <v>770</v>
      </c>
      <c r="E329" s="2318" t="s">
        <v>771</v>
      </c>
      <c r="F329" s="2319">
        <f t="shared" ref="F329:F358" si="58">R329</f>
        <v>149.30000000000001</v>
      </c>
      <c r="G329" s="2318" t="s">
        <v>44</v>
      </c>
      <c r="H329" s="2320">
        <v>43.31</v>
      </c>
      <c r="I329" s="2321">
        <v>43.31</v>
      </c>
      <c r="J329" s="2322">
        <v>0.25</v>
      </c>
      <c r="K329" s="2323">
        <f t="shared" ref="K329:K358" si="59">ROUND(I329,2)+(ROUND(I329,2)*J329)</f>
        <v>54.137500000000003</v>
      </c>
      <c r="L329" s="2324">
        <f t="shared" ref="L329:L358" si="60">ROUND(S329,2)</f>
        <v>8083.1</v>
      </c>
      <c r="M329" s="2318"/>
      <c r="N329" s="2318" t="s">
        <v>73</v>
      </c>
      <c r="O329" s="2318" t="s">
        <v>772</v>
      </c>
      <c r="P329" s="2318" t="s">
        <v>65</v>
      </c>
      <c r="Q329" s="2318" t="s">
        <v>66</v>
      </c>
      <c r="R329" s="2325">
        <v>149.30000000000001</v>
      </c>
      <c r="S329" s="2326">
        <f t="shared" ref="S329:S358" si="61">ROUND(K329,2)*R329</f>
        <v>8083.1020000000008</v>
      </c>
    </row>
    <row r="330" spans="1:19" ht="45" customHeight="1" x14ac:dyDescent="0.25">
      <c r="A330" s="2327" t="s">
        <v>23</v>
      </c>
      <c r="B330" s="2327" t="s">
        <v>773</v>
      </c>
      <c r="C330" s="2327" t="s">
        <v>25</v>
      </c>
      <c r="D330" s="2327" t="s">
        <v>774</v>
      </c>
      <c r="E330" s="2327" t="s">
        <v>775</v>
      </c>
      <c r="F330" s="2328">
        <f t="shared" si="58"/>
        <v>115.3</v>
      </c>
      <c r="G330" s="2327" t="s">
        <v>44</v>
      </c>
      <c r="H330" s="2329">
        <v>24.37</v>
      </c>
      <c r="I330" s="2330">
        <v>24.37</v>
      </c>
      <c r="J330" s="2331">
        <v>0.25</v>
      </c>
      <c r="K330" s="2332">
        <f t="shared" si="59"/>
        <v>30.462500000000002</v>
      </c>
      <c r="L330" s="2333">
        <f t="shared" si="60"/>
        <v>3512.04</v>
      </c>
      <c r="M330" s="2327"/>
      <c r="N330" s="2327" t="s">
        <v>73</v>
      </c>
      <c r="O330" s="2327" t="s">
        <v>772</v>
      </c>
      <c r="P330" s="2327" t="s">
        <v>65</v>
      </c>
      <c r="Q330" s="2327" t="s">
        <v>66</v>
      </c>
      <c r="R330" s="2334">
        <v>115.3</v>
      </c>
      <c r="S330" s="2335">
        <f t="shared" si="61"/>
        <v>3512.038</v>
      </c>
    </row>
    <row r="331" spans="1:19" ht="45" customHeight="1" x14ac:dyDescent="0.25">
      <c r="A331" s="2336" t="s">
        <v>23</v>
      </c>
      <c r="B331" s="2336" t="s">
        <v>776</v>
      </c>
      <c r="C331" s="2336" t="s">
        <v>25</v>
      </c>
      <c r="D331" s="2336" t="s">
        <v>777</v>
      </c>
      <c r="E331" s="2336" t="s">
        <v>778</v>
      </c>
      <c r="F331" s="2337">
        <f t="shared" si="58"/>
        <v>173.1</v>
      </c>
      <c r="G331" s="2336" t="s">
        <v>44</v>
      </c>
      <c r="H331" s="2338">
        <v>31.11</v>
      </c>
      <c r="I331" s="2339">
        <v>31.11</v>
      </c>
      <c r="J331" s="2340">
        <v>0.25</v>
      </c>
      <c r="K331" s="2341">
        <f t="shared" si="59"/>
        <v>38.887500000000003</v>
      </c>
      <c r="L331" s="2342">
        <f t="shared" si="60"/>
        <v>6731.86</v>
      </c>
      <c r="M331" s="2336"/>
      <c r="N331" s="2336" t="s">
        <v>73</v>
      </c>
      <c r="O331" s="2336" t="s">
        <v>772</v>
      </c>
      <c r="P331" s="2336" t="s">
        <v>65</v>
      </c>
      <c r="Q331" s="2336" t="s">
        <v>66</v>
      </c>
      <c r="R331" s="2343">
        <v>173.1</v>
      </c>
      <c r="S331" s="2344">
        <f t="shared" si="61"/>
        <v>6731.8589999999995</v>
      </c>
    </row>
    <row r="332" spans="1:19" ht="45" customHeight="1" x14ac:dyDescent="0.25">
      <c r="A332" s="2345" t="s">
        <v>23</v>
      </c>
      <c r="B332" s="2345" t="s">
        <v>779</v>
      </c>
      <c r="C332" s="2345" t="s">
        <v>25</v>
      </c>
      <c r="D332" s="2345" t="s">
        <v>780</v>
      </c>
      <c r="E332" s="2345" t="s">
        <v>781</v>
      </c>
      <c r="F332" s="2346">
        <f t="shared" si="58"/>
        <v>69.55</v>
      </c>
      <c r="G332" s="2345" t="s">
        <v>44</v>
      </c>
      <c r="H332" s="2347">
        <v>38.83</v>
      </c>
      <c r="I332" s="2348">
        <v>38.83</v>
      </c>
      <c r="J332" s="2349">
        <v>0.25</v>
      </c>
      <c r="K332" s="2350">
        <f t="shared" si="59"/>
        <v>48.537499999999994</v>
      </c>
      <c r="L332" s="2351">
        <f t="shared" si="60"/>
        <v>3375.96</v>
      </c>
      <c r="M332" s="2345"/>
      <c r="N332" s="2345" t="s">
        <v>73</v>
      </c>
      <c r="O332" s="2345" t="s">
        <v>772</v>
      </c>
      <c r="P332" s="2345" t="s">
        <v>65</v>
      </c>
      <c r="Q332" s="2345" t="s">
        <v>66</v>
      </c>
      <c r="R332" s="2352">
        <v>69.55</v>
      </c>
      <c r="S332" s="2353">
        <f t="shared" si="61"/>
        <v>3375.9569999999999</v>
      </c>
    </row>
    <row r="333" spans="1:19" ht="45" customHeight="1" x14ac:dyDescent="0.25">
      <c r="A333" s="2354" t="s">
        <v>23</v>
      </c>
      <c r="B333" s="2354" t="s">
        <v>782</v>
      </c>
      <c r="C333" s="2354" t="s">
        <v>25</v>
      </c>
      <c r="D333" s="2354" t="s">
        <v>783</v>
      </c>
      <c r="E333" s="2354" t="s">
        <v>784</v>
      </c>
      <c r="F333" s="2355">
        <f t="shared" si="58"/>
        <v>32</v>
      </c>
      <c r="G333" s="2354" t="s">
        <v>36</v>
      </c>
      <c r="H333" s="2356">
        <v>12.05</v>
      </c>
      <c r="I333" s="2357">
        <v>12.05</v>
      </c>
      <c r="J333" s="2358">
        <v>0.25</v>
      </c>
      <c r="K333" s="2359">
        <f t="shared" si="59"/>
        <v>15.0625</v>
      </c>
      <c r="L333" s="2360">
        <f t="shared" si="60"/>
        <v>481.92</v>
      </c>
      <c r="M333" s="2354"/>
      <c r="N333" s="2354" t="s">
        <v>73</v>
      </c>
      <c r="O333" s="2354" t="s">
        <v>772</v>
      </c>
      <c r="P333" s="2354" t="s">
        <v>65</v>
      </c>
      <c r="Q333" s="2354" t="s">
        <v>66</v>
      </c>
      <c r="R333" s="2361">
        <v>32</v>
      </c>
      <c r="S333" s="2362">
        <f t="shared" si="61"/>
        <v>481.92</v>
      </c>
    </row>
    <row r="334" spans="1:19" ht="45" customHeight="1" x14ac:dyDescent="0.25">
      <c r="A334" s="2363" t="s">
        <v>23</v>
      </c>
      <c r="B334" s="2363" t="s">
        <v>785</v>
      </c>
      <c r="C334" s="2363" t="s">
        <v>25</v>
      </c>
      <c r="D334" s="2363" t="s">
        <v>786</v>
      </c>
      <c r="E334" s="2363" t="s">
        <v>787</v>
      </c>
      <c r="F334" s="2364">
        <f t="shared" si="58"/>
        <v>31</v>
      </c>
      <c r="G334" s="2363" t="s">
        <v>36</v>
      </c>
      <c r="H334" s="2365">
        <v>17.29</v>
      </c>
      <c r="I334" s="2366">
        <v>17.29</v>
      </c>
      <c r="J334" s="2367">
        <v>0.25</v>
      </c>
      <c r="K334" s="2368">
        <f t="shared" si="59"/>
        <v>21.612499999999997</v>
      </c>
      <c r="L334" s="2369">
        <f t="shared" si="60"/>
        <v>669.91</v>
      </c>
      <c r="M334" s="2363"/>
      <c r="N334" s="2363" t="s">
        <v>73</v>
      </c>
      <c r="O334" s="2363" t="s">
        <v>772</v>
      </c>
      <c r="P334" s="2363" t="s">
        <v>65</v>
      </c>
      <c r="Q334" s="2363" t="s">
        <v>66</v>
      </c>
      <c r="R334" s="2370">
        <v>31</v>
      </c>
      <c r="S334" s="2371">
        <f t="shared" si="61"/>
        <v>669.91</v>
      </c>
    </row>
    <row r="335" spans="1:19" ht="45" customHeight="1" x14ac:dyDescent="0.25">
      <c r="A335" s="2372" t="s">
        <v>23</v>
      </c>
      <c r="B335" s="2372" t="s">
        <v>788</v>
      </c>
      <c r="C335" s="2372" t="s">
        <v>25</v>
      </c>
      <c r="D335" s="2372" t="s">
        <v>789</v>
      </c>
      <c r="E335" s="2372" t="s">
        <v>790</v>
      </c>
      <c r="F335" s="2373">
        <f t="shared" si="58"/>
        <v>9</v>
      </c>
      <c r="G335" s="2372" t="s">
        <v>36</v>
      </c>
      <c r="H335" s="2374">
        <v>26.21</v>
      </c>
      <c r="I335" s="2375">
        <v>26.21</v>
      </c>
      <c r="J335" s="2376">
        <v>0.25</v>
      </c>
      <c r="K335" s="2377">
        <f t="shared" si="59"/>
        <v>32.762500000000003</v>
      </c>
      <c r="L335" s="2378">
        <f t="shared" si="60"/>
        <v>294.83999999999997</v>
      </c>
      <c r="M335" s="2372"/>
      <c r="N335" s="2372" t="s">
        <v>73</v>
      </c>
      <c r="O335" s="2372" t="s">
        <v>772</v>
      </c>
      <c r="P335" s="2372" t="s">
        <v>65</v>
      </c>
      <c r="Q335" s="2372" t="s">
        <v>66</v>
      </c>
      <c r="R335" s="2379">
        <v>9</v>
      </c>
      <c r="S335" s="2380">
        <f t="shared" si="61"/>
        <v>294.83999999999997</v>
      </c>
    </row>
    <row r="336" spans="1:19" ht="45" customHeight="1" x14ac:dyDescent="0.25">
      <c r="A336" s="2381" t="s">
        <v>23</v>
      </c>
      <c r="B336" s="2381" t="s">
        <v>791</v>
      </c>
      <c r="C336" s="2381" t="s">
        <v>25</v>
      </c>
      <c r="D336" s="2381" t="s">
        <v>792</v>
      </c>
      <c r="E336" s="2381" t="s">
        <v>793</v>
      </c>
      <c r="F336" s="2382">
        <f t="shared" si="58"/>
        <v>6</v>
      </c>
      <c r="G336" s="2381" t="s">
        <v>36</v>
      </c>
      <c r="H336" s="2383">
        <v>31.62</v>
      </c>
      <c r="I336" s="2384">
        <v>31.62</v>
      </c>
      <c r="J336" s="2385">
        <v>0.25</v>
      </c>
      <c r="K336" s="2386">
        <f t="shared" si="59"/>
        <v>39.524999999999999</v>
      </c>
      <c r="L336" s="2387">
        <f t="shared" si="60"/>
        <v>237.18</v>
      </c>
      <c r="M336" s="2381"/>
      <c r="N336" s="2381" t="s">
        <v>73</v>
      </c>
      <c r="O336" s="2381" t="s">
        <v>772</v>
      </c>
      <c r="P336" s="2381" t="s">
        <v>65</v>
      </c>
      <c r="Q336" s="2381" t="s">
        <v>66</v>
      </c>
      <c r="R336" s="2388">
        <v>6</v>
      </c>
      <c r="S336" s="2389">
        <f t="shared" si="61"/>
        <v>237.18</v>
      </c>
    </row>
    <row r="337" spans="1:19" ht="45" customHeight="1" x14ac:dyDescent="0.25">
      <c r="A337" s="2390" t="s">
        <v>23</v>
      </c>
      <c r="B337" s="2390" t="s">
        <v>794</v>
      </c>
      <c r="C337" s="2390" t="s">
        <v>25</v>
      </c>
      <c r="D337" s="2390" t="s">
        <v>795</v>
      </c>
      <c r="E337" s="2390" t="s">
        <v>796</v>
      </c>
      <c r="F337" s="2391">
        <f t="shared" si="58"/>
        <v>12</v>
      </c>
      <c r="G337" s="2390" t="s">
        <v>36</v>
      </c>
      <c r="H337" s="2392">
        <v>30.62</v>
      </c>
      <c r="I337" s="2393">
        <v>30.62</v>
      </c>
      <c r="J337" s="2394">
        <v>0.25</v>
      </c>
      <c r="K337" s="2395">
        <f t="shared" si="59"/>
        <v>38.274999999999999</v>
      </c>
      <c r="L337" s="2396">
        <f t="shared" si="60"/>
        <v>459.36</v>
      </c>
      <c r="M337" s="2390"/>
      <c r="N337" s="2390" t="s">
        <v>73</v>
      </c>
      <c r="O337" s="2390" t="s">
        <v>772</v>
      </c>
      <c r="P337" s="2390" t="s">
        <v>65</v>
      </c>
      <c r="Q337" s="2390" t="s">
        <v>66</v>
      </c>
      <c r="R337" s="2397">
        <v>12</v>
      </c>
      <c r="S337" s="2398">
        <f t="shared" si="61"/>
        <v>459.36</v>
      </c>
    </row>
    <row r="338" spans="1:19" ht="45" customHeight="1" x14ac:dyDescent="0.25">
      <c r="A338" s="2399" t="s">
        <v>23</v>
      </c>
      <c r="B338" s="2399" t="s">
        <v>797</v>
      </c>
      <c r="C338" s="2399" t="s">
        <v>25</v>
      </c>
      <c r="D338" s="2399" t="s">
        <v>798</v>
      </c>
      <c r="E338" s="2399" t="s">
        <v>799</v>
      </c>
      <c r="F338" s="2400">
        <f t="shared" si="58"/>
        <v>28</v>
      </c>
      <c r="G338" s="2399" t="s">
        <v>36</v>
      </c>
      <c r="H338" s="2401">
        <v>25.05</v>
      </c>
      <c r="I338" s="2402">
        <v>25.05</v>
      </c>
      <c r="J338" s="2403">
        <v>0.25</v>
      </c>
      <c r="K338" s="2404">
        <f t="shared" si="59"/>
        <v>31.3125</v>
      </c>
      <c r="L338" s="2405">
        <f t="shared" si="60"/>
        <v>876.68</v>
      </c>
      <c r="M338" s="2399"/>
      <c r="N338" s="2399" t="s">
        <v>73</v>
      </c>
      <c r="O338" s="2399" t="s">
        <v>772</v>
      </c>
      <c r="P338" s="2399" t="s">
        <v>65</v>
      </c>
      <c r="Q338" s="2399" t="s">
        <v>66</v>
      </c>
      <c r="R338" s="2406">
        <v>28</v>
      </c>
      <c r="S338" s="2407">
        <f t="shared" si="61"/>
        <v>876.68</v>
      </c>
    </row>
    <row r="339" spans="1:19" ht="45" customHeight="1" x14ac:dyDescent="0.25">
      <c r="A339" s="2408" t="s">
        <v>23</v>
      </c>
      <c r="B339" s="2408" t="s">
        <v>800</v>
      </c>
      <c r="C339" s="2408" t="s">
        <v>25</v>
      </c>
      <c r="D339" s="2408" t="s">
        <v>801</v>
      </c>
      <c r="E339" s="2408" t="s">
        <v>802</v>
      </c>
      <c r="F339" s="2409">
        <f t="shared" si="58"/>
        <v>18</v>
      </c>
      <c r="G339" s="2408" t="s">
        <v>36</v>
      </c>
      <c r="H339" s="2410">
        <v>16.420000000000002</v>
      </c>
      <c r="I339" s="2411">
        <v>16.420000000000002</v>
      </c>
      <c r="J339" s="2412">
        <v>0.25</v>
      </c>
      <c r="K339" s="2413">
        <f t="shared" si="59"/>
        <v>20.525000000000002</v>
      </c>
      <c r="L339" s="2414">
        <f t="shared" si="60"/>
        <v>369.54</v>
      </c>
      <c r="M339" s="2408"/>
      <c r="N339" s="2408" t="s">
        <v>73</v>
      </c>
      <c r="O339" s="2408" t="s">
        <v>772</v>
      </c>
      <c r="P339" s="2408" t="s">
        <v>65</v>
      </c>
      <c r="Q339" s="2408" t="s">
        <v>66</v>
      </c>
      <c r="R339" s="2415">
        <v>18</v>
      </c>
      <c r="S339" s="2416">
        <f t="shared" si="61"/>
        <v>369.54</v>
      </c>
    </row>
    <row r="340" spans="1:19" ht="45" customHeight="1" x14ac:dyDescent="0.25">
      <c r="A340" s="2417" t="s">
        <v>23</v>
      </c>
      <c r="B340" s="2417" t="s">
        <v>803</v>
      </c>
      <c r="C340" s="2417" t="s">
        <v>25</v>
      </c>
      <c r="D340" s="2417" t="s">
        <v>804</v>
      </c>
      <c r="E340" s="2417" t="s">
        <v>805</v>
      </c>
      <c r="F340" s="2418">
        <f t="shared" si="58"/>
        <v>106</v>
      </c>
      <c r="G340" s="2417" t="s">
        <v>36</v>
      </c>
      <c r="H340" s="2419">
        <v>11.77</v>
      </c>
      <c r="I340" s="2420">
        <v>11.77</v>
      </c>
      <c r="J340" s="2421">
        <v>0.25</v>
      </c>
      <c r="K340" s="2422">
        <f t="shared" si="59"/>
        <v>14.712499999999999</v>
      </c>
      <c r="L340" s="2423">
        <f t="shared" si="60"/>
        <v>1559.26</v>
      </c>
      <c r="M340" s="2417"/>
      <c r="N340" s="2417" t="s">
        <v>73</v>
      </c>
      <c r="O340" s="2417" t="s">
        <v>772</v>
      </c>
      <c r="P340" s="2417" t="s">
        <v>65</v>
      </c>
      <c r="Q340" s="2417" t="s">
        <v>66</v>
      </c>
      <c r="R340" s="2424">
        <v>106</v>
      </c>
      <c r="S340" s="2425">
        <f t="shared" si="61"/>
        <v>1559.26</v>
      </c>
    </row>
    <row r="341" spans="1:19" ht="45" customHeight="1" x14ac:dyDescent="0.25">
      <c r="A341" s="2426" t="s">
        <v>23</v>
      </c>
      <c r="B341" s="2426" t="s">
        <v>806</v>
      </c>
      <c r="C341" s="2426" t="s">
        <v>38</v>
      </c>
      <c r="D341" s="2426" t="s">
        <v>807</v>
      </c>
      <c r="E341" s="2426" t="s">
        <v>808</v>
      </c>
      <c r="F341" s="2427">
        <f t="shared" si="58"/>
        <v>14</v>
      </c>
      <c r="G341" s="2426" t="s">
        <v>36</v>
      </c>
      <c r="H341" s="2428">
        <v>53.43</v>
      </c>
      <c r="I341" s="2429">
        <v>53.43</v>
      </c>
      <c r="J341" s="2430">
        <v>0.25</v>
      </c>
      <c r="K341" s="2431">
        <f t="shared" si="59"/>
        <v>66.787499999999994</v>
      </c>
      <c r="L341" s="2432">
        <f t="shared" si="60"/>
        <v>935.06</v>
      </c>
      <c r="M341" s="2426"/>
      <c r="N341" s="2426" t="s">
        <v>73</v>
      </c>
      <c r="O341" s="2426" t="s">
        <v>772</v>
      </c>
      <c r="P341" s="2426" t="s">
        <v>65</v>
      </c>
      <c r="Q341" s="2426" t="s">
        <v>66</v>
      </c>
      <c r="R341" s="2433">
        <v>14</v>
      </c>
      <c r="S341" s="2434">
        <f t="shared" si="61"/>
        <v>935.06000000000006</v>
      </c>
    </row>
    <row r="342" spans="1:19" ht="45" customHeight="1" x14ac:dyDescent="0.25">
      <c r="A342" s="2435" t="s">
        <v>23</v>
      </c>
      <c r="B342" s="2435" t="s">
        <v>809</v>
      </c>
      <c r="C342" s="2435" t="s">
        <v>25</v>
      </c>
      <c r="D342" s="2435" t="s">
        <v>810</v>
      </c>
      <c r="E342" s="2435" t="s">
        <v>811</v>
      </c>
      <c r="F342" s="2436">
        <f t="shared" si="58"/>
        <v>8</v>
      </c>
      <c r="G342" s="2435" t="s">
        <v>36</v>
      </c>
      <c r="H342" s="2437">
        <v>59.78</v>
      </c>
      <c r="I342" s="2438">
        <v>59.78</v>
      </c>
      <c r="J342" s="2439">
        <v>0.25</v>
      </c>
      <c r="K342" s="2440">
        <f t="shared" si="59"/>
        <v>74.724999999999994</v>
      </c>
      <c r="L342" s="2441">
        <f t="shared" si="60"/>
        <v>597.84</v>
      </c>
      <c r="M342" s="2435"/>
      <c r="N342" s="2435" t="s">
        <v>73</v>
      </c>
      <c r="O342" s="2435" t="s">
        <v>772</v>
      </c>
      <c r="P342" s="2435" t="s">
        <v>65</v>
      </c>
      <c r="Q342" s="2435" t="s">
        <v>66</v>
      </c>
      <c r="R342" s="2442">
        <v>8</v>
      </c>
      <c r="S342" s="2443">
        <f t="shared" si="61"/>
        <v>597.84</v>
      </c>
    </row>
    <row r="343" spans="1:19" ht="45" customHeight="1" x14ac:dyDescent="0.25">
      <c r="A343" s="2444" t="s">
        <v>23</v>
      </c>
      <c r="B343" s="2444" t="s">
        <v>812</v>
      </c>
      <c r="C343" s="2444" t="s">
        <v>38</v>
      </c>
      <c r="D343" s="2444" t="s">
        <v>813</v>
      </c>
      <c r="E343" s="2444" t="s">
        <v>814</v>
      </c>
      <c r="F343" s="2445">
        <f t="shared" si="58"/>
        <v>1</v>
      </c>
      <c r="G343" s="2444" t="s">
        <v>36</v>
      </c>
      <c r="H343" s="2446">
        <v>45.93</v>
      </c>
      <c r="I343" s="2447">
        <v>45.93</v>
      </c>
      <c r="J343" s="2448">
        <v>0.25</v>
      </c>
      <c r="K343" s="2449">
        <f t="shared" si="59"/>
        <v>57.412500000000001</v>
      </c>
      <c r="L343" s="2450">
        <f t="shared" si="60"/>
        <v>57.41</v>
      </c>
      <c r="M343" s="2444"/>
      <c r="N343" s="2444" t="s">
        <v>73</v>
      </c>
      <c r="O343" s="2444" t="s">
        <v>772</v>
      </c>
      <c r="P343" s="2444" t="s">
        <v>65</v>
      </c>
      <c r="Q343" s="2444" t="s">
        <v>66</v>
      </c>
      <c r="R343" s="2451">
        <v>1</v>
      </c>
      <c r="S343" s="2452">
        <f t="shared" si="61"/>
        <v>57.41</v>
      </c>
    </row>
    <row r="344" spans="1:19" ht="45" customHeight="1" x14ac:dyDescent="0.25">
      <c r="A344" s="2453" t="s">
        <v>23</v>
      </c>
      <c r="B344" s="2453" t="s">
        <v>815</v>
      </c>
      <c r="C344" s="2453" t="s">
        <v>25</v>
      </c>
      <c r="D344" s="2453" t="s">
        <v>816</v>
      </c>
      <c r="E344" s="2453" t="s">
        <v>817</v>
      </c>
      <c r="F344" s="2454">
        <f t="shared" si="58"/>
        <v>9</v>
      </c>
      <c r="G344" s="2453" t="s">
        <v>36</v>
      </c>
      <c r="H344" s="2455">
        <v>22.04</v>
      </c>
      <c r="I344" s="2456">
        <v>22.01</v>
      </c>
      <c r="J344" s="2457">
        <v>0.25</v>
      </c>
      <c r="K344" s="2458">
        <f t="shared" si="59"/>
        <v>27.512500000000003</v>
      </c>
      <c r="L344" s="2459">
        <f t="shared" si="60"/>
        <v>247.59</v>
      </c>
      <c r="M344" s="2453"/>
      <c r="N344" s="2453" t="s">
        <v>73</v>
      </c>
      <c r="O344" s="2453" t="s">
        <v>772</v>
      </c>
      <c r="P344" s="2453" t="s">
        <v>65</v>
      </c>
      <c r="Q344" s="2453" t="s">
        <v>66</v>
      </c>
      <c r="R344" s="2460">
        <v>9</v>
      </c>
      <c r="S344" s="2461">
        <f t="shared" si="61"/>
        <v>247.59</v>
      </c>
    </row>
    <row r="345" spans="1:19" ht="45" customHeight="1" x14ac:dyDescent="0.25">
      <c r="A345" s="2462" t="s">
        <v>23</v>
      </c>
      <c r="B345" s="2462" t="s">
        <v>818</v>
      </c>
      <c r="C345" s="2462" t="s">
        <v>25</v>
      </c>
      <c r="D345" s="2462" t="s">
        <v>819</v>
      </c>
      <c r="E345" s="2462" t="s">
        <v>820</v>
      </c>
      <c r="F345" s="2463">
        <f t="shared" si="58"/>
        <v>1</v>
      </c>
      <c r="G345" s="2462" t="s">
        <v>36</v>
      </c>
      <c r="H345" s="2464">
        <v>35.72</v>
      </c>
      <c r="I345" s="2465">
        <v>35.72</v>
      </c>
      <c r="J345" s="2466">
        <v>0.25</v>
      </c>
      <c r="K345" s="2467">
        <f t="shared" si="59"/>
        <v>44.65</v>
      </c>
      <c r="L345" s="2468">
        <f t="shared" si="60"/>
        <v>44.65</v>
      </c>
      <c r="M345" s="2462"/>
      <c r="N345" s="2462" t="s">
        <v>73</v>
      </c>
      <c r="O345" s="2462" t="s">
        <v>772</v>
      </c>
      <c r="P345" s="2462" t="s">
        <v>65</v>
      </c>
      <c r="Q345" s="2462" t="s">
        <v>66</v>
      </c>
      <c r="R345" s="2469">
        <v>1</v>
      </c>
      <c r="S345" s="2470">
        <f t="shared" si="61"/>
        <v>44.65</v>
      </c>
    </row>
    <row r="346" spans="1:19" ht="45" customHeight="1" x14ac:dyDescent="0.25">
      <c r="A346" s="2471" t="s">
        <v>23</v>
      </c>
      <c r="B346" s="2471" t="s">
        <v>821</v>
      </c>
      <c r="C346" s="2471" t="s">
        <v>25</v>
      </c>
      <c r="D346" s="2471" t="s">
        <v>762</v>
      </c>
      <c r="E346" s="2471" t="s">
        <v>763</v>
      </c>
      <c r="F346" s="2472">
        <f t="shared" si="58"/>
        <v>16</v>
      </c>
      <c r="G346" s="2471" t="s">
        <v>36</v>
      </c>
      <c r="H346" s="2473">
        <v>588.82000000000005</v>
      </c>
      <c r="I346" s="2474">
        <v>588.82000000000005</v>
      </c>
      <c r="J346" s="2475">
        <v>0.25</v>
      </c>
      <c r="K346" s="2476">
        <f t="shared" si="59"/>
        <v>736.02500000000009</v>
      </c>
      <c r="L346" s="2477">
        <f t="shared" si="60"/>
        <v>11776.48</v>
      </c>
      <c r="M346" s="2471"/>
      <c r="N346" s="2471" t="s">
        <v>73</v>
      </c>
      <c r="O346" s="2471" t="s">
        <v>772</v>
      </c>
      <c r="P346" s="2471" t="s">
        <v>65</v>
      </c>
      <c r="Q346" s="2471" t="s">
        <v>66</v>
      </c>
      <c r="R346" s="2478">
        <v>16</v>
      </c>
      <c r="S346" s="2479">
        <f t="shared" si="61"/>
        <v>11776.48</v>
      </c>
    </row>
    <row r="347" spans="1:19" ht="45" customHeight="1" x14ac:dyDescent="0.25">
      <c r="A347" s="2480" t="s">
        <v>23</v>
      </c>
      <c r="B347" s="2480" t="s">
        <v>822</v>
      </c>
      <c r="C347" s="2480" t="s">
        <v>25</v>
      </c>
      <c r="D347" s="2480" t="s">
        <v>823</v>
      </c>
      <c r="E347" s="2480" t="s">
        <v>824</v>
      </c>
      <c r="F347" s="2481">
        <f t="shared" si="58"/>
        <v>19</v>
      </c>
      <c r="G347" s="2480" t="s">
        <v>36</v>
      </c>
      <c r="H347" s="2482">
        <v>121.46</v>
      </c>
      <c r="I347" s="2483">
        <v>121.46</v>
      </c>
      <c r="J347" s="2484">
        <v>0.25</v>
      </c>
      <c r="K347" s="2485">
        <f t="shared" si="59"/>
        <v>151.82499999999999</v>
      </c>
      <c r="L347" s="2486">
        <f t="shared" si="60"/>
        <v>2884.77</v>
      </c>
      <c r="M347" s="2480"/>
      <c r="N347" s="2480" t="s">
        <v>73</v>
      </c>
      <c r="O347" s="2480" t="s">
        <v>772</v>
      </c>
      <c r="P347" s="2480" t="s">
        <v>65</v>
      </c>
      <c r="Q347" s="2480" t="s">
        <v>66</v>
      </c>
      <c r="R347" s="2487">
        <v>19</v>
      </c>
      <c r="S347" s="2488">
        <f t="shared" si="61"/>
        <v>2884.7700000000004</v>
      </c>
    </row>
    <row r="348" spans="1:19" ht="45" customHeight="1" x14ac:dyDescent="0.25">
      <c r="A348" s="2489" t="s">
        <v>23</v>
      </c>
      <c r="B348" s="2489" t="s">
        <v>825</v>
      </c>
      <c r="C348" s="2489" t="s">
        <v>25</v>
      </c>
      <c r="D348" s="2489" t="s">
        <v>826</v>
      </c>
      <c r="E348" s="2489" t="s">
        <v>827</v>
      </c>
      <c r="F348" s="2490">
        <f t="shared" si="58"/>
        <v>19</v>
      </c>
      <c r="G348" s="2489" t="s">
        <v>36</v>
      </c>
      <c r="H348" s="2491">
        <v>95.5</v>
      </c>
      <c r="I348" s="2492">
        <v>95.5</v>
      </c>
      <c r="J348" s="2493">
        <v>0.25</v>
      </c>
      <c r="K348" s="2494">
        <f t="shared" si="59"/>
        <v>119.375</v>
      </c>
      <c r="L348" s="2495">
        <f t="shared" si="60"/>
        <v>2268.2199999999998</v>
      </c>
      <c r="M348" s="2489"/>
      <c r="N348" s="2489" t="s">
        <v>73</v>
      </c>
      <c r="O348" s="2489" t="s">
        <v>772</v>
      </c>
      <c r="P348" s="2489" t="s">
        <v>65</v>
      </c>
      <c r="Q348" s="2489" t="s">
        <v>66</v>
      </c>
      <c r="R348" s="2496">
        <v>19</v>
      </c>
      <c r="S348" s="2497">
        <f t="shared" si="61"/>
        <v>2268.2199999999998</v>
      </c>
    </row>
    <row r="349" spans="1:19" ht="45" customHeight="1" x14ac:dyDescent="0.25">
      <c r="A349" s="2498" t="s">
        <v>23</v>
      </c>
      <c r="B349" s="2498" t="s">
        <v>828</v>
      </c>
      <c r="C349" s="2498" t="s">
        <v>25</v>
      </c>
      <c r="D349" s="2498" t="s">
        <v>826</v>
      </c>
      <c r="E349" s="2498" t="s">
        <v>827</v>
      </c>
      <c r="F349" s="2499">
        <f t="shared" si="58"/>
        <v>12</v>
      </c>
      <c r="G349" s="2498" t="s">
        <v>36</v>
      </c>
      <c r="H349" s="2500">
        <v>95.5</v>
      </c>
      <c r="I349" s="2501">
        <v>95.5</v>
      </c>
      <c r="J349" s="2502">
        <v>0.25</v>
      </c>
      <c r="K349" s="2503">
        <f t="shared" si="59"/>
        <v>119.375</v>
      </c>
      <c r="L349" s="2504">
        <f t="shared" si="60"/>
        <v>1432.56</v>
      </c>
      <c r="M349" s="2498"/>
      <c r="N349" s="2498" t="s">
        <v>73</v>
      </c>
      <c r="O349" s="2498" t="s">
        <v>772</v>
      </c>
      <c r="P349" s="2498" t="s">
        <v>65</v>
      </c>
      <c r="Q349" s="2498" t="s">
        <v>66</v>
      </c>
      <c r="R349" s="2505">
        <v>12</v>
      </c>
      <c r="S349" s="2506">
        <f t="shared" si="61"/>
        <v>1432.56</v>
      </c>
    </row>
    <row r="350" spans="1:19" ht="45" customHeight="1" x14ac:dyDescent="0.25">
      <c r="A350" s="2507" t="s">
        <v>23</v>
      </c>
      <c r="B350" s="2507" t="s">
        <v>829</v>
      </c>
      <c r="C350" s="2507" t="s">
        <v>38</v>
      </c>
      <c r="D350" s="2507" t="s">
        <v>830</v>
      </c>
      <c r="E350" s="2507" t="s">
        <v>831</v>
      </c>
      <c r="F350" s="2508">
        <f t="shared" si="58"/>
        <v>4</v>
      </c>
      <c r="G350" s="2507" t="s">
        <v>36</v>
      </c>
      <c r="H350" s="2509">
        <v>95.5</v>
      </c>
      <c r="I350" s="2510">
        <v>95.5</v>
      </c>
      <c r="J350" s="2511">
        <v>0.25</v>
      </c>
      <c r="K350" s="2512">
        <f t="shared" si="59"/>
        <v>119.375</v>
      </c>
      <c r="L350" s="2513">
        <f t="shared" si="60"/>
        <v>477.52</v>
      </c>
      <c r="M350" s="2507"/>
      <c r="N350" s="2507" t="s">
        <v>73</v>
      </c>
      <c r="O350" s="2507" t="s">
        <v>772</v>
      </c>
      <c r="P350" s="2507" t="s">
        <v>65</v>
      </c>
      <c r="Q350" s="2507" t="s">
        <v>66</v>
      </c>
      <c r="R350" s="2514">
        <v>4</v>
      </c>
      <c r="S350" s="2515">
        <f t="shared" si="61"/>
        <v>477.52</v>
      </c>
    </row>
    <row r="351" spans="1:19" ht="45" customHeight="1" x14ac:dyDescent="0.25">
      <c r="A351" s="2516" t="s">
        <v>23</v>
      </c>
      <c r="B351" s="2516" t="s">
        <v>832</v>
      </c>
      <c r="C351" s="2516" t="s">
        <v>25</v>
      </c>
      <c r="D351" s="2516" t="s">
        <v>833</v>
      </c>
      <c r="E351" s="2516" t="s">
        <v>834</v>
      </c>
      <c r="F351" s="2517">
        <f t="shared" si="58"/>
        <v>13</v>
      </c>
      <c r="G351" s="2516" t="s">
        <v>36</v>
      </c>
      <c r="H351" s="2518">
        <v>26.85</v>
      </c>
      <c r="I351" s="2519">
        <v>26.85</v>
      </c>
      <c r="J351" s="2520">
        <v>0.25</v>
      </c>
      <c r="K351" s="2521">
        <f t="shared" si="59"/>
        <v>33.5625</v>
      </c>
      <c r="L351" s="2522">
        <f t="shared" si="60"/>
        <v>436.28</v>
      </c>
      <c r="M351" s="2516"/>
      <c r="N351" s="2516" t="s">
        <v>73</v>
      </c>
      <c r="O351" s="2516" t="s">
        <v>772</v>
      </c>
      <c r="P351" s="2516" t="s">
        <v>65</v>
      </c>
      <c r="Q351" s="2516" t="s">
        <v>66</v>
      </c>
      <c r="R351" s="2523">
        <v>13</v>
      </c>
      <c r="S351" s="2524">
        <f t="shared" si="61"/>
        <v>436.28000000000003</v>
      </c>
    </row>
    <row r="352" spans="1:19" ht="45" customHeight="1" x14ac:dyDescent="0.25">
      <c r="A352" s="2525" t="s">
        <v>23</v>
      </c>
      <c r="B352" s="2525" t="s">
        <v>835</v>
      </c>
      <c r="C352" s="2525" t="s">
        <v>25</v>
      </c>
      <c r="D352" s="2525" t="s">
        <v>836</v>
      </c>
      <c r="E352" s="2525" t="s">
        <v>837</v>
      </c>
      <c r="F352" s="2526">
        <f t="shared" si="58"/>
        <v>1</v>
      </c>
      <c r="G352" s="2525" t="s">
        <v>36</v>
      </c>
      <c r="H352" s="2527">
        <v>59.17</v>
      </c>
      <c r="I352" s="2528">
        <v>59.17</v>
      </c>
      <c r="J352" s="2529">
        <v>0.25</v>
      </c>
      <c r="K352" s="2530">
        <f t="shared" si="59"/>
        <v>73.962500000000006</v>
      </c>
      <c r="L352" s="2531">
        <f t="shared" si="60"/>
        <v>73.959999999999994</v>
      </c>
      <c r="M352" s="2525"/>
      <c r="N352" s="2525" t="s">
        <v>73</v>
      </c>
      <c r="O352" s="2525" t="s">
        <v>772</v>
      </c>
      <c r="P352" s="2525" t="s">
        <v>65</v>
      </c>
      <c r="Q352" s="2525" t="s">
        <v>66</v>
      </c>
      <c r="R352" s="2532">
        <v>1</v>
      </c>
      <c r="S352" s="2533">
        <f t="shared" si="61"/>
        <v>73.959999999999994</v>
      </c>
    </row>
    <row r="353" spans="1:19" ht="45" customHeight="1" x14ac:dyDescent="0.25">
      <c r="A353" s="2534" t="s">
        <v>23</v>
      </c>
      <c r="B353" s="2534" t="s">
        <v>838</v>
      </c>
      <c r="C353" s="2534" t="s">
        <v>25</v>
      </c>
      <c r="D353" s="2534" t="s">
        <v>839</v>
      </c>
      <c r="E353" s="2534" t="s">
        <v>840</v>
      </c>
      <c r="F353" s="2535">
        <f t="shared" si="58"/>
        <v>12</v>
      </c>
      <c r="G353" s="2534" t="s">
        <v>36</v>
      </c>
      <c r="H353" s="2536">
        <v>22.55</v>
      </c>
      <c r="I353" s="2537">
        <v>22.55</v>
      </c>
      <c r="J353" s="2538">
        <v>0.25</v>
      </c>
      <c r="K353" s="2539">
        <f t="shared" si="59"/>
        <v>28.1875</v>
      </c>
      <c r="L353" s="2540">
        <f t="shared" si="60"/>
        <v>338.28</v>
      </c>
      <c r="M353" s="2534"/>
      <c r="N353" s="2534" t="s">
        <v>73</v>
      </c>
      <c r="O353" s="2534" t="s">
        <v>772</v>
      </c>
      <c r="P353" s="2534" t="s">
        <v>65</v>
      </c>
      <c r="Q353" s="2534" t="s">
        <v>66</v>
      </c>
      <c r="R353" s="2541">
        <v>12</v>
      </c>
      <c r="S353" s="2542">
        <f t="shared" si="61"/>
        <v>338.28000000000003</v>
      </c>
    </row>
    <row r="354" spans="1:19" ht="45" customHeight="1" x14ac:dyDescent="0.25">
      <c r="A354" s="2543" t="s">
        <v>23</v>
      </c>
      <c r="B354" s="2543" t="s">
        <v>841</v>
      </c>
      <c r="C354" s="2543" t="s">
        <v>25</v>
      </c>
      <c r="D354" s="2543" t="s">
        <v>842</v>
      </c>
      <c r="E354" s="2543" t="s">
        <v>843</v>
      </c>
      <c r="F354" s="2544">
        <f t="shared" si="58"/>
        <v>15</v>
      </c>
      <c r="G354" s="2543" t="s">
        <v>36</v>
      </c>
      <c r="H354" s="2545">
        <v>21.23</v>
      </c>
      <c r="I354" s="2546">
        <v>21.23</v>
      </c>
      <c r="J354" s="2547">
        <v>0.25</v>
      </c>
      <c r="K354" s="2548">
        <f t="shared" si="59"/>
        <v>26.537500000000001</v>
      </c>
      <c r="L354" s="2549">
        <f t="shared" si="60"/>
        <v>398.1</v>
      </c>
      <c r="M354" s="2543"/>
      <c r="N354" s="2543" t="s">
        <v>73</v>
      </c>
      <c r="O354" s="2543" t="s">
        <v>772</v>
      </c>
      <c r="P354" s="2543" t="s">
        <v>65</v>
      </c>
      <c r="Q354" s="2543" t="s">
        <v>66</v>
      </c>
      <c r="R354" s="2550">
        <v>15</v>
      </c>
      <c r="S354" s="2551">
        <f t="shared" si="61"/>
        <v>398.09999999999997</v>
      </c>
    </row>
    <row r="355" spans="1:19" ht="45" customHeight="1" x14ac:dyDescent="0.25">
      <c r="A355" s="2552" t="s">
        <v>23</v>
      </c>
      <c r="B355" s="2552" t="s">
        <v>844</v>
      </c>
      <c r="C355" s="2552" t="s">
        <v>845</v>
      </c>
      <c r="D355" s="2552" t="s">
        <v>846</v>
      </c>
      <c r="E355" s="2552" t="s">
        <v>847</v>
      </c>
      <c r="F355" s="2553">
        <f t="shared" si="58"/>
        <v>3</v>
      </c>
      <c r="G355" s="2552" t="s">
        <v>44</v>
      </c>
      <c r="H355" s="2554">
        <v>144.66</v>
      </c>
      <c r="I355" s="2555">
        <v>144.66</v>
      </c>
      <c r="J355" s="2556">
        <v>0.25</v>
      </c>
      <c r="K355" s="2557">
        <f t="shared" si="59"/>
        <v>180.82499999999999</v>
      </c>
      <c r="L355" s="2558">
        <f t="shared" si="60"/>
        <v>542.49</v>
      </c>
      <c r="M355" s="2552"/>
      <c r="N355" s="2552" t="s">
        <v>73</v>
      </c>
      <c r="O355" s="2552" t="s">
        <v>772</v>
      </c>
      <c r="P355" s="2552" t="s">
        <v>65</v>
      </c>
      <c r="Q355" s="2552" t="s">
        <v>66</v>
      </c>
      <c r="R355" s="2559">
        <v>3</v>
      </c>
      <c r="S355" s="2560">
        <f t="shared" si="61"/>
        <v>542.49</v>
      </c>
    </row>
    <row r="356" spans="1:19" ht="45" customHeight="1" x14ac:dyDescent="0.25">
      <c r="A356" s="2561" t="s">
        <v>23</v>
      </c>
      <c r="B356" s="2561" t="s">
        <v>848</v>
      </c>
      <c r="C356" s="2561" t="s">
        <v>25</v>
      </c>
      <c r="D356" s="2561" t="s">
        <v>849</v>
      </c>
      <c r="E356" s="2561" t="s">
        <v>850</v>
      </c>
      <c r="F356" s="2562">
        <f t="shared" si="58"/>
        <v>9</v>
      </c>
      <c r="G356" s="2561" t="s">
        <v>36</v>
      </c>
      <c r="H356" s="2563">
        <v>27.2</v>
      </c>
      <c r="I356" s="2564">
        <v>27.2</v>
      </c>
      <c r="J356" s="2565">
        <v>0.25</v>
      </c>
      <c r="K356" s="2566">
        <f t="shared" si="59"/>
        <v>34</v>
      </c>
      <c r="L356" s="2567">
        <f t="shared" si="60"/>
        <v>306</v>
      </c>
      <c r="M356" s="2561"/>
      <c r="N356" s="2561" t="s">
        <v>73</v>
      </c>
      <c r="O356" s="2561" t="s">
        <v>772</v>
      </c>
      <c r="P356" s="2561" t="s">
        <v>65</v>
      </c>
      <c r="Q356" s="2561" t="s">
        <v>66</v>
      </c>
      <c r="R356" s="2568">
        <v>9</v>
      </c>
      <c r="S356" s="2569">
        <f t="shared" si="61"/>
        <v>306</v>
      </c>
    </row>
    <row r="357" spans="1:19" ht="45" customHeight="1" x14ac:dyDescent="0.25">
      <c r="A357" s="2570" t="s">
        <v>23</v>
      </c>
      <c r="B357" s="2570" t="s">
        <v>851</v>
      </c>
      <c r="C357" s="2570" t="s">
        <v>25</v>
      </c>
      <c r="D357" s="2570" t="s">
        <v>852</v>
      </c>
      <c r="E357" s="2570" t="s">
        <v>853</v>
      </c>
      <c r="F357" s="2571">
        <f t="shared" si="58"/>
        <v>9</v>
      </c>
      <c r="G357" s="2570" t="s">
        <v>36</v>
      </c>
      <c r="H357" s="2572">
        <v>13.19</v>
      </c>
      <c r="I357" s="2573">
        <v>13.19</v>
      </c>
      <c r="J357" s="2574">
        <v>0.25</v>
      </c>
      <c r="K357" s="2575">
        <f t="shared" si="59"/>
        <v>16.487500000000001</v>
      </c>
      <c r="L357" s="2576">
        <f t="shared" si="60"/>
        <v>148.41</v>
      </c>
      <c r="M357" s="2570"/>
      <c r="N357" s="2570" t="s">
        <v>73</v>
      </c>
      <c r="O357" s="2570" t="s">
        <v>772</v>
      </c>
      <c r="P357" s="2570" t="s">
        <v>65</v>
      </c>
      <c r="Q357" s="2570" t="s">
        <v>66</v>
      </c>
      <c r="R357" s="2577">
        <v>9</v>
      </c>
      <c r="S357" s="2578">
        <f t="shared" si="61"/>
        <v>148.41</v>
      </c>
    </row>
    <row r="358" spans="1:19" ht="45" customHeight="1" x14ac:dyDescent="0.25">
      <c r="A358" s="2579" t="s">
        <v>23</v>
      </c>
      <c r="B358" s="2579" t="s">
        <v>854</v>
      </c>
      <c r="C358" s="2579" t="s">
        <v>25</v>
      </c>
      <c r="D358" s="2579" t="s">
        <v>855</v>
      </c>
      <c r="E358" s="2579" t="s">
        <v>856</v>
      </c>
      <c r="F358" s="2580">
        <f t="shared" si="58"/>
        <v>25</v>
      </c>
      <c r="G358" s="2579" t="s">
        <v>36</v>
      </c>
      <c r="H358" s="2581">
        <v>12.25</v>
      </c>
      <c r="I358" s="2582">
        <v>12.25</v>
      </c>
      <c r="J358" s="2583">
        <v>0.25</v>
      </c>
      <c r="K358" s="2584">
        <f t="shared" si="59"/>
        <v>15.3125</v>
      </c>
      <c r="L358" s="2585">
        <f t="shared" si="60"/>
        <v>382.75</v>
      </c>
      <c r="M358" s="2579"/>
      <c r="N358" s="2579" t="s">
        <v>73</v>
      </c>
      <c r="O358" s="2579" t="s">
        <v>772</v>
      </c>
      <c r="P358" s="2579" t="s">
        <v>65</v>
      </c>
      <c r="Q358" s="2579" t="s">
        <v>66</v>
      </c>
      <c r="R358" s="2586">
        <v>25</v>
      </c>
      <c r="S358" s="2587">
        <f t="shared" si="61"/>
        <v>382.75</v>
      </c>
    </row>
    <row r="359" spans="1:19" ht="45" customHeight="1" x14ac:dyDescent="0.25">
      <c r="A359" s="2588" t="s">
        <v>19</v>
      </c>
      <c r="B359" s="2588" t="s">
        <v>857</v>
      </c>
      <c r="C359" s="2588" t="s">
        <v>21</v>
      </c>
      <c r="D359" s="2588" t="s">
        <v>21</v>
      </c>
      <c r="E359" s="2588" t="s">
        <v>858</v>
      </c>
      <c r="F359" s="2588" t="s">
        <v>21</v>
      </c>
      <c r="G359" s="2588" t="s">
        <v>21</v>
      </c>
      <c r="H359" s="2588" t="s">
        <v>21</v>
      </c>
      <c r="I359" s="2588" t="s">
        <v>21</v>
      </c>
      <c r="J359" s="2588" t="s">
        <v>21</v>
      </c>
      <c r="K359" s="2588" t="s">
        <v>21</v>
      </c>
      <c r="L359" s="2589">
        <f>ROUND(L360,2)+ROUND(L361,2)+ROUND(L362,2)</f>
        <v>36645.770000000004</v>
      </c>
      <c r="M359" s="2588" t="s">
        <v>21</v>
      </c>
      <c r="N359" s="2588" t="s">
        <v>21</v>
      </c>
      <c r="O359" s="2588" t="s">
        <v>21</v>
      </c>
      <c r="P359" s="2588" t="s">
        <v>21</v>
      </c>
      <c r="Q359" s="2588" t="s">
        <v>21</v>
      </c>
      <c r="R359" s="2588" t="s">
        <v>21</v>
      </c>
      <c r="S359" s="2588" t="s">
        <v>21</v>
      </c>
    </row>
    <row r="360" spans="1:19" ht="45" customHeight="1" x14ac:dyDescent="0.25">
      <c r="A360" s="2590" t="s">
        <v>23</v>
      </c>
      <c r="B360" s="2590" t="s">
        <v>859</v>
      </c>
      <c r="C360" s="2590" t="s">
        <v>25</v>
      </c>
      <c r="D360" s="2590" t="s">
        <v>860</v>
      </c>
      <c r="E360" s="2590" t="s">
        <v>861</v>
      </c>
      <c r="F360" s="2591">
        <f>R360</f>
        <v>1</v>
      </c>
      <c r="G360" s="2590" t="s">
        <v>36</v>
      </c>
      <c r="H360" s="2592">
        <v>12438.35</v>
      </c>
      <c r="I360" s="2593">
        <v>12438.35</v>
      </c>
      <c r="J360" s="2594">
        <v>0.25</v>
      </c>
      <c r="K360" s="2595">
        <f>ROUND(I360,2)+(ROUND(I360,2)*J360)</f>
        <v>15547.9375</v>
      </c>
      <c r="L360" s="2596">
        <f>ROUND(S360,2)</f>
        <v>15547.94</v>
      </c>
      <c r="M360" s="2590"/>
      <c r="N360" s="2590" t="s">
        <v>73</v>
      </c>
      <c r="O360" s="2590" t="s">
        <v>772</v>
      </c>
      <c r="P360" s="2590" t="s">
        <v>65</v>
      </c>
      <c r="Q360" s="2590" t="s">
        <v>66</v>
      </c>
      <c r="R360" s="2597">
        <v>1</v>
      </c>
      <c r="S360" s="2598">
        <f>ROUND(K360,2)*R360</f>
        <v>15547.94</v>
      </c>
    </row>
    <row r="361" spans="1:19" ht="45" customHeight="1" x14ac:dyDescent="0.25">
      <c r="A361" s="2599" t="s">
        <v>23</v>
      </c>
      <c r="B361" s="2599" t="s">
        <v>862</v>
      </c>
      <c r="C361" s="2599" t="s">
        <v>25</v>
      </c>
      <c r="D361" s="2599" t="s">
        <v>863</v>
      </c>
      <c r="E361" s="2599" t="s">
        <v>864</v>
      </c>
      <c r="F361" s="2600">
        <f>R361</f>
        <v>1</v>
      </c>
      <c r="G361" s="2599" t="s">
        <v>36</v>
      </c>
      <c r="H361" s="2601">
        <v>8163.72</v>
      </c>
      <c r="I361" s="2602">
        <v>8163.72</v>
      </c>
      <c r="J361" s="2603">
        <v>0.25</v>
      </c>
      <c r="K361" s="2604">
        <f>ROUND(I361,2)+(ROUND(I361,2)*J361)</f>
        <v>10204.65</v>
      </c>
      <c r="L361" s="2605">
        <f>ROUND(S361,2)</f>
        <v>10204.65</v>
      </c>
      <c r="M361" s="2599"/>
      <c r="N361" s="2599" t="s">
        <v>73</v>
      </c>
      <c r="O361" s="2599" t="s">
        <v>772</v>
      </c>
      <c r="P361" s="2599" t="s">
        <v>65</v>
      </c>
      <c r="Q361" s="2599" t="s">
        <v>66</v>
      </c>
      <c r="R361" s="2606">
        <v>1</v>
      </c>
      <c r="S361" s="2607">
        <f>ROUND(K361,2)*R361</f>
        <v>10204.65</v>
      </c>
    </row>
    <row r="362" spans="1:19" ht="45" customHeight="1" x14ac:dyDescent="0.25">
      <c r="A362" s="2608" t="s">
        <v>23</v>
      </c>
      <c r="B362" s="2608" t="s">
        <v>865</v>
      </c>
      <c r="C362" s="2608" t="s">
        <v>25</v>
      </c>
      <c r="D362" s="2608" t="s">
        <v>866</v>
      </c>
      <c r="E362" s="2608" t="s">
        <v>867</v>
      </c>
      <c r="F362" s="2609">
        <f>R362</f>
        <v>1</v>
      </c>
      <c r="G362" s="2608" t="s">
        <v>36</v>
      </c>
      <c r="H362" s="2610">
        <v>8714.5400000000009</v>
      </c>
      <c r="I362" s="2611">
        <v>8714.5400000000009</v>
      </c>
      <c r="J362" s="2612">
        <v>0.25</v>
      </c>
      <c r="K362" s="2613">
        <f>ROUND(I362,2)+(ROUND(I362,2)*J362)</f>
        <v>10893.175000000001</v>
      </c>
      <c r="L362" s="2614">
        <f>ROUND(S362,2)</f>
        <v>10893.18</v>
      </c>
      <c r="M362" s="2608"/>
      <c r="N362" s="2608" t="s">
        <v>73</v>
      </c>
      <c r="O362" s="2608" t="s">
        <v>772</v>
      </c>
      <c r="P362" s="2608" t="s">
        <v>65</v>
      </c>
      <c r="Q362" s="2608" t="s">
        <v>66</v>
      </c>
      <c r="R362" s="2615">
        <v>1</v>
      </c>
      <c r="S362" s="2616">
        <f>ROUND(K362,2)*R362</f>
        <v>10893.18</v>
      </c>
    </row>
    <row r="363" spans="1:19" ht="45" customHeight="1" x14ac:dyDescent="0.25">
      <c r="A363" s="2617" t="s">
        <v>19</v>
      </c>
      <c r="B363" s="2617" t="s">
        <v>868</v>
      </c>
      <c r="C363" s="2617" t="s">
        <v>21</v>
      </c>
      <c r="D363" s="2617" t="s">
        <v>21</v>
      </c>
      <c r="E363" s="2617" t="s">
        <v>869</v>
      </c>
      <c r="F363" s="2617" t="s">
        <v>21</v>
      </c>
      <c r="G363" s="2617" t="s">
        <v>21</v>
      </c>
      <c r="H363" s="2617" t="s">
        <v>21</v>
      </c>
      <c r="I363" s="2617" t="s">
        <v>21</v>
      </c>
      <c r="J363" s="2617" t="s">
        <v>21</v>
      </c>
      <c r="K363" s="2617" t="s">
        <v>21</v>
      </c>
      <c r="L363" s="2618">
        <f>ROUND(L364,2)+ROUND(L365,2)+ROUND(L366,2)+ROUND(L367,2)+ROUND(L368,2)+ROUND(L369,2)+ROUND(L370,2)+ROUND(L371,2)+ROUND(L372,2)+ROUND(L373,2)+ROUND(L374,2)+ROUND(L375,2)+ROUND(L376,2)+ROUND(L377,2)+ROUND(L378,2)+ROUND(L379,2)+ROUND(L380,2)+ROUND(L381,2)+ROUND(L382,2)+ROUND(L383,2)+ROUND(L384,2)+ROUND(L385,2)+ROUND(L386,2)+ROUND(L387,2)+ROUND(L388,2)+ROUND(L389,2)+ROUND(L390,2)+ROUND(L391,2)+ROUND(L392,2)+ROUND(L393,2)+ROUND(L394,2)+ROUND(L395,2)+ROUND(L396,2)+ROUND(L397,2)</f>
        <v>87959.209999999992</v>
      </c>
      <c r="M363" s="2617" t="s">
        <v>21</v>
      </c>
      <c r="N363" s="2617" t="s">
        <v>21</v>
      </c>
      <c r="O363" s="2617" t="s">
        <v>21</v>
      </c>
      <c r="P363" s="2617" t="s">
        <v>21</v>
      </c>
      <c r="Q363" s="2617" t="s">
        <v>21</v>
      </c>
      <c r="R363" s="2617" t="s">
        <v>21</v>
      </c>
      <c r="S363" s="2617" t="s">
        <v>21</v>
      </c>
    </row>
    <row r="364" spans="1:19" ht="45" customHeight="1" x14ac:dyDescent="0.25">
      <c r="A364" s="2619" t="s">
        <v>23</v>
      </c>
      <c r="B364" s="2619" t="s">
        <v>870</v>
      </c>
      <c r="C364" s="2619" t="s">
        <v>25</v>
      </c>
      <c r="D364" s="2619" t="s">
        <v>871</v>
      </c>
      <c r="E364" s="2619" t="s">
        <v>872</v>
      </c>
      <c r="F364" s="2620">
        <f t="shared" ref="F364:F397" si="62">R364</f>
        <v>4</v>
      </c>
      <c r="G364" s="2619" t="s">
        <v>36</v>
      </c>
      <c r="H364" s="2621">
        <v>343.33</v>
      </c>
      <c r="I364" s="2622">
        <v>343.33</v>
      </c>
      <c r="J364" s="2623">
        <v>0.25</v>
      </c>
      <c r="K364" s="2624">
        <f t="shared" ref="K364:K397" si="63">ROUND(I364,2)+(ROUND(I364,2)*J364)</f>
        <v>429.16249999999997</v>
      </c>
      <c r="L364" s="2625">
        <f t="shared" ref="L364:L397" si="64">ROUND(S364,2)</f>
        <v>1716.64</v>
      </c>
      <c r="M364" s="2619"/>
      <c r="N364" s="2619" t="s">
        <v>75</v>
      </c>
      <c r="O364" s="2619" t="s">
        <v>873</v>
      </c>
      <c r="P364" s="2619" t="s">
        <v>65</v>
      </c>
      <c r="Q364" s="2619" t="s">
        <v>66</v>
      </c>
      <c r="R364" s="2626">
        <v>4</v>
      </c>
      <c r="S364" s="2627">
        <f t="shared" ref="S364:S397" si="65">ROUND(K364,2)*R364</f>
        <v>1716.64</v>
      </c>
    </row>
    <row r="365" spans="1:19" ht="45" customHeight="1" x14ac:dyDescent="0.25">
      <c r="A365" s="2628" t="s">
        <v>23</v>
      </c>
      <c r="B365" s="2628" t="s">
        <v>874</v>
      </c>
      <c r="C365" s="2628" t="s">
        <v>25</v>
      </c>
      <c r="D365" s="2628" t="s">
        <v>875</v>
      </c>
      <c r="E365" s="2628" t="s">
        <v>876</v>
      </c>
      <c r="F365" s="2629">
        <f t="shared" si="62"/>
        <v>9</v>
      </c>
      <c r="G365" s="2628" t="s">
        <v>36</v>
      </c>
      <c r="H365" s="2630">
        <v>631.65</v>
      </c>
      <c r="I365" s="2631">
        <v>631.65</v>
      </c>
      <c r="J365" s="2632">
        <v>0.25</v>
      </c>
      <c r="K365" s="2633">
        <f t="shared" si="63"/>
        <v>789.5625</v>
      </c>
      <c r="L365" s="2634">
        <f t="shared" si="64"/>
        <v>7106.04</v>
      </c>
      <c r="M365" s="2628"/>
      <c r="N365" s="2628" t="s">
        <v>75</v>
      </c>
      <c r="O365" s="2628" t="s">
        <v>873</v>
      </c>
      <c r="P365" s="2628" t="s">
        <v>65</v>
      </c>
      <c r="Q365" s="2628" t="s">
        <v>66</v>
      </c>
      <c r="R365" s="2635">
        <v>9</v>
      </c>
      <c r="S365" s="2636">
        <f t="shared" si="65"/>
        <v>7106.0399999999991</v>
      </c>
    </row>
    <row r="366" spans="1:19" ht="45" customHeight="1" x14ac:dyDescent="0.25">
      <c r="A366" s="2637" t="s">
        <v>23</v>
      </c>
      <c r="B366" s="2637" t="s">
        <v>877</v>
      </c>
      <c r="C366" s="2637" t="s">
        <v>25</v>
      </c>
      <c r="D366" s="2637" t="s">
        <v>878</v>
      </c>
      <c r="E366" s="2637" t="s">
        <v>879</v>
      </c>
      <c r="F366" s="2638">
        <f t="shared" si="62"/>
        <v>4</v>
      </c>
      <c r="G366" s="2637" t="s">
        <v>36</v>
      </c>
      <c r="H366" s="2639">
        <v>39.36</v>
      </c>
      <c r="I366" s="2640">
        <v>39.36</v>
      </c>
      <c r="J366" s="2641">
        <v>0.25</v>
      </c>
      <c r="K366" s="2642">
        <f t="shared" si="63"/>
        <v>49.2</v>
      </c>
      <c r="L366" s="2643">
        <f t="shared" si="64"/>
        <v>196.8</v>
      </c>
      <c r="M366" s="2637"/>
      <c r="N366" s="2637" t="s">
        <v>75</v>
      </c>
      <c r="O366" s="2637" t="s">
        <v>873</v>
      </c>
      <c r="P366" s="2637" t="s">
        <v>65</v>
      </c>
      <c r="Q366" s="2637" t="s">
        <v>66</v>
      </c>
      <c r="R366" s="2644">
        <v>4</v>
      </c>
      <c r="S366" s="2645">
        <f t="shared" si="65"/>
        <v>196.8</v>
      </c>
    </row>
    <row r="367" spans="1:19" ht="45" customHeight="1" x14ac:dyDescent="0.25">
      <c r="A367" s="2646" t="s">
        <v>23</v>
      </c>
      <c r="B367" s="2646" t="s">
        <v>880</v>
      </c>
      <c r="C367" s="2646" t="s">
        <v>25</v>
      </c>
      <c r="D367" s="2646" t="s">
        <v>881</v>
      </c>
      <c r="E367" s="2646" t="s">
        <v>882</v>
      </c>
      <c r="F367" s="2647">
        <f t="shared" si="62"/>
        <v>9</v>
      </c>
      <c r="G367" s="2646" t="s">
        <v>36</v>
      </c>
      <c r="H367" s="2648">
        <v>77.319999999999993</v>
      </c>
      <c r="I367" s="2649">
        <v>77.319999999999993</v>
      </c>
      <c r="J367" s="2650">
        <v>0.25</v>
      </c>
      <c r="K367" s="2651">
        <f t="shared" si="63"/>
        <v>96.649999999999991</v>
      </c>
      <c r="L367" s="2652">
        <f t="shared" si="64"/>
        <v>869.85</v>
      </c>
      <c r="M367" s="2646"/>
      <c r="N367" s="2646" t="s">
        <v>75</v>
      </c>
      <c r="O367" s="2646" t="s">
        <v>873</v>
      </c>
      <c r="P367" s="2646" t="s">
        <v>65</v>
      </c>
      <c r="Q367" s="2646" t="s">
        <v>66</v>
      </c>
      <c r="R367" s="2653">
        <v>9</v>
      </c>
      <c r="S367" s="2654">
        <f t="shared" si="65"/>
        <v>869.85</v>
      </c>
    </row>
    <row r="368" spans="1:19" ht="45" customHeight="1" x14ac:dyDescent="0.25">
      <c r="A368" s="2655" t="s">
        <v>23</v>
      </c>
      <c r="B368" s="2655" t="s">
        <v>883</v>
      </c>
      <c r="C368" s="2655" t="s">
        <v>38</v>
      </c>
      <c r="D368" s="2655" t="s">
        <v>884</v>
      </c>
      <c r="E368" s="2655" t="s">
        <v>885</v>
      </c>
      <c r="F368" s="2656">
        <f t="shared" si="62"/>
        <v>2</v>
      </c>
      <c r="G368" s="2655" t="s">
        <v>36</v>
      </c>
      <c r="H368" s="2657">
        <v>545.51</v>
      </c>
      <c r="I368" s="2658">
        <v>545.51</v>
      </c>
      <c r="J368" s="2659">
        <v>0.25</v>
      </c>
      <c r="K368" s="2660">
        <f t="shared" si="63"/>
        <v>681.88750000000005</v>
      </c>
      <c r="L368" s="2661">
        <f t="shared" si="64"/>
        <v>1363.78</v>
      </c>
      <c r="M368" s="2655"/>
      <c r="N368" s="2655" t="s">
        <v>75</v>
      </c>
      <c r="O368" s="2655" t="s">
        <v>873</v>
      </c>
      <c r="P368" s="2655" t="s">
        <v>65</v>
      </c>
      <c r="Q368" s="2655" t="s">
        <v>66</v>
      </c>
      <c r="R368" s="2662">
        <v>2</v>
      </c>
      <c r="S368" s="2663">
        <f t="shared" si="65"/>
        <v>1363.78</v>
      </c>
    </row>
    <row r="369" spans="1:19" ht="45" customHeight="1" x14ac:dyDescent="0.25">
      <c r="A369" s="2664" t="s">
        <v>23</v>
      </c>
      <c r="B369" s="2664" t="s">
        <v>886</v>
      </c>
      <c r="C369" s="2664" t="s">
        <v>38</v>
      </c>
      <c r="D369" s="2664" t="s">
        <v>887</v>
      </c>
      <c r="E369" s="2664" t="s">
        <v>888</v>
      </c>
      <c r="F369" s="2665">
        <f t="shared" si="62"/>
        <v>3</v>
      </c>
      <c r="G369" s="2664" t="s">
        <v>36</v>
      </c>
      <c r="H369" s="2666">
        <v>162.27000000000001</v>
      </c>
      <c r="I369" s="2667">
        <v>162.27000000000001</v>
      </c>
      <c r="J369" s="2668">
        <v>0.25</v>
      </c>
      <c r="K369" s="2669">
        <f t="shared" si="63"/>
        <v>202.83750000000001</v>
      </c>
      <c r="L369" s="2670">
        <f t="shared" si="64"/>
        <v>608.52</v>
      </c>
      <c r="M369" s="2664"/>
      <c r="N369" s="2664" t="s">
        <v>75</v>
      </c>
      <c r="O369" s="2664" t="s">
        <v>873</v>
      </c>
      <c r="P369" s="2664" t="s">
        <v>65</v>
      </c>
      <c r="Q369" s="2664" t="s">
        <v>66</v>
      </c>
      <c r="R369" s="2671">
        <v>3</v>
      </c>
      <c r="S369" s="2672">
        <f t="shared" si="65"/>
        <v>608.52</v>
      </c>
    </row>
    <row r="370" spans="1:19" ht="45" customHeight="1" x14ac:dyDescent="0.25">
      <c r="A370" s="2673" t="s">
        <v>23</v>
      </c>
      <c r="B370" s="2673" t="s">
        <v>889</v>
      </c>
      <c r="C370" s="2673" t="s">
        <v>25</v>
      </c>
      <c r="D370" s="2673" t="s">
        <v>890</v>
      </c>
      <c r="E370" s="2673" t="s">
        <v>891</v>
      </c>
      <c r="F370" s="2674">
        <f t="shared" si="62"/>
        <v>13</v>
      </c>
      <c r="G370" s="2673" t="s">
        <v>36</v>
      </c>
      <c r="H370" s="2675">
        <v>167.11</v>
      </c>
      <c r="I370" s="2676">
        <v>167.11</v>
      </c>
      <c r="J370" s="2677">
        <v>0.25</v>
      </c>
      <c r="K370" s="2678">
        <f t="shared" si="63"/>
        <v>208.88750000000002</v>
      </c>
      <c r="L370" s="2679">
        <f t="shared" si="64"/>
        <v>2715.57</v>
      </c>
      <c r="M370" s="2673"/>
      <c r="N370" s="2673" t="s">
        <v>75</v>
      </c>
      <c r="O370" s="2673" t="s">
        <v>873</v>
      </c>
      <c r="P370" s="2673" t="s">
        <v>65</v>
      </c>
      <c r="Q370" s="2673" t="s">
        <v>66</v>
      </c>
      <c r="R370" s="2680">
        <v>13</v>
      </c>
      <c r="S370" s="2681">
        <f t="shared" si="65"/>
        <v>2715.5699999999997</v>
      </c>
    </row>
    <row r="371" spans="1:19" ht="45" customHeight="1" x14ac:dyDescent="0.25">
      <c r="A371" s="2682" t="s">
        <v>23</v>
      </c>
      <c r="B371" s="2682" t="s">
        <v>892</v>
      </c>
      <c r="C371" s="2682" t="s">
        <v>25</v>
      </c>
      <c r="D371" s="2682" t="s">
        <v>893</v>
      </c>
      <c r="E371" s="2682" t="s">
        <v>894</v>
      </c>
      <c r="F371" s="2683">
        <f t="shared" si="62"/>
        <v>3</v>
      </c>
      <c r="G371" s="2682" t="s">
        <v>36</v>
      </c>
      <c r="H371" s="2684">
        <v>336.62</v>
      </c>
      <c r="I371" s="2685">
        <v>336.62</v>
      </c>
      <c r="J371" s="2686">
        <v>0.25</v>
      </c>
      <c r="K371" s="2687">
        <f t="shared" si="63"/>
        <v>420.77499999999998</v>
      </c>
      <c r="L371" s="2688">
        <f t="shared" si="64"/>
        <v>1262.3399999999999</v>
      </c>
      <c r="M371" s="2682"/>
      <c r="N371" s="2682" t="s">
        <v>75</v>
      </c>
      <c r="O371" s="2682" t="s">
        <v>873</v>
      </c>
      <c r="P371" s="2682" t="s">
        <v>65</v>
      </c>
      <c r="Q371" s="2682" t="s">
        <v>66</v>
      </c>
      <c r="R371" s="2689">
        <v>3</v>
      </c>
      <c r="S371" s="2690">
        <f t="shared" si="65"/>
        <v>1262.3399999999999</v>
      </c>
    </row>
    <row r="372" spans="1:19" ht="45" customHeight="1" x14ac:dyDescent="0.25">
      <c r="A372" s="2691" t="s">
        <v>23</v>
      </c>
      <c r="B372" s="2691" t="s">
        <v>895</v>
      </c>
      <c r="C372" s="2691" t="s">
        <v>25</v>
      </c>
      <c r="D372" s="2691" t="s">
        <v>896</v>
      </c>
      <c r="E372" s="2691" t="s">
        <v>897</v>
      </c>
      <c r="F372" s="2692">
        <f t="shared" si="62"/>
        <v>5</v>
      </c>
      <c r="G372" s="2691" t="s">
        <v>36</v>
      </c>
      <c r="H372" s="2693">
        <v>812.48</v>
      </c>
      <c r="I372" s="2694">
        <v>812.48</v>
      </c>
      <c r="J372" s="2695">
        <v>0.25</v>
      </c>
      <c r="K372" s="2696">
        <f t="shared" si="63"/>
        <v>1015.6</v>
      </c>
      <c r="L372" s="2697">
        <f t="shared" si="64"/>
        <v>5078</v>
      </c>
      <c r="M372" s="2691"/>
      <c r="N372" s="2691" t="s">
        <v>75</v>
      </c>
      <c r="O372" s="2691" t="s">
        <v>873</v>
      </c>
      <c r="P372" s="2691" t="s">
        <v>65</v>
      </c>
      <c r="Q372" s="2691" t="s">
        <v>66</v>
      </c>
      <c r="R372" s="2698">
        <v>5</v>
      </c>
      <c r="S372" s="2699">
        <f t="shared" si="65"/>
        <v>5078</v>
      </c>
    </row>
    <row r="373" spans="1:19" ht="45" customHeight="1" x14ac:dyDescent="0.25">
      <c r="A373" s="2700" t="s">
        <v>23</v>
      </c>
      <c r="B373" s="2700" t="s">
        <v>898</v>
      </c>
      <c r="C373" s="2700" t="s">
        <v>25</v>
      </c>
      <c r="D373" s="2700" t="s">
        <v>899</v>
      </c>
      <c r="E373" s="2700" t="s">
        <v>900</v>
      </c>
      <c r="F373" s="2701">
        <f t="shared" si="62"/>
        <v>5</v>
      </c>
      <c r="G373" s="2700" t="s">
        <v>36</v>
      </c>
      <c r="H373" s="2702">
        <v>236.8</v>
      </c>
      <c r="I373" s="2703">
        <v>236.8</v>
      </c>
      <c r="J373" s="2704">
        <v>0.25</v>
      </c>
      <c r="K373" s="2705">
        <f t="shared" si="63"/>
        <v>296</v>
      </c>
      <c r="L373" s="2706">
        <f t="shared" si="64"/>
        <v>1480</v>
      </c>
      <c r="M373" s="2700"/>
      <c r="N373" s="2700" t="s">
        <v>75</v>
      </c>
      <c r="O373" s="2700" t="s">
        <v>873</v>
      </c>
      <c r="P373" s="2700" t="s">
        <v>65</v>
      </c>
      <c r="Q373" s="2700" t="s">
        <v>66</v>
      </c>
      <c r="R373" s="2707">
        <v>5</v>
      </c>
      <c r="S373" s="2708">
        <f t="shared" si="65"/>
        <v>1480</v>
      </c>
    </row>
    <row r="374" spans="1:19" ht="45" customHeight="1" x14ac:dyDescent="0.25">
      <c r="A374" s="2709" t="s">
        <v>23</v>
      </c>
      <c r="B374" s="2709" t="s">
        <v>901</v>
      </c>
      <c r="C374" s="2709" t="s">
        <v>38</v>
      </c>
      <c r="D374" s="2709" t="s">
        <v>902</v>
      </c>
      <c r="E374" s="2709" t="s">
        <v>903</v>
      </c>
      <c r="F374" s="2710">
        <f t="shared" si="62"/>
        <v>6</v>
      </c>
      <c r="G374" s="2709" t="s">
        <v>36</v>
      </c>
      <c r="H374" s="2711">
        <v>236.8</v>
      </c>
      <c r="I374" s="2712">
        <v>236.8</v>
      </c>
      <c r="J374" s="2713">
        <v>0.25</v>
      </c>
      <c r="K374" s="2714">
        <f t="shared" si="63"/>
        <v>296</v>
      </c>
      <c r="L374" s="2715">
        <f t="shared" si="64"/>
        <v>1776</v>
      </c>
      <c r="M374" s="2709"/>
      <c r="N374" s="2709" t="s">
        <v>75</v>
      </c>
      <c r="O374" s="2709" t="s">
        <v>873</v>
      </c>
      <c r="P374" s="2709" t="s">
        <v>65</v>
      </c>
      <c r="Q374" s="2709" t="s">
        <v>66</v>
      </c>
      <c r="R374" s="2716">
        <v>6</v>
      </c>
      <c r="S374" s="2717">
        <f t="shared" si="65"/>
        <v>1776</v>
      </c>
    </row>
    <row r="375" spans="1:19" ht="45" customHeight="1" x14ac:dyDescent="0.25">
      <c r="A375" s="2718" t="s">
        <v>23</v>
      </c>
      <c r="B375" s="2718" t="s">
        <v>904</v>
      </c>
      <c r="C375" s="2718" t="s">
        <v>25</v>
      </c>
      <c r="D375" s="2718" t="s">
        <v>905</v>
      </c>
      <c r="E375" s="2718" t="s">
        <v>906</v>
      </c>
      <c r="F375" s="2719">
        <f t="shared" si="62"/>
        <v>1</v>
      </c>
      <c r="G375" s="2718" t="s">
        <v>36</v>
      </c>
      <c r="H375" s="2720">
        <v>259.27999999999997</v>
      </c>
      <c r="I375" s="2721">
        <v>259.27999999999997</v>
      </c>
      <c r="J375" s="2722">
        <v>0.25</v>
      </c>
      <c r="K375" s="2723">
        <f t="shared" si="63"/>
        <v>324.09999999999997</v>
      </c>
      <c r="L375" s="2724">
        <f t="shared" si="64"/>
        <v>324.10000000000002</v>
      </c>
      <c r="M375" s="2718"/>
      <c r="N375" s="2718" t="s">
        <v>75</v>
      </c>
      <c r="O375" s="2718" t="s">
        <v>873</v>
      </c>
      <c r="P375" s="2718" t="s">
        <v>65</v>
      </c>
      <c r="Q375" s="2718" t="s">
        <v>66</v>
      </c>
      <c r="R375" s="2725">
        <v>1</v>
      </c>
      <c r="S375" s="2726">
        <f t="shared" si="65"/>
        <v>324.10000000000002</v>
      </c>
    </row>
    <row r="376" spans="1:19" ht="45" customHeight="1" x14ac:dyDescent="0.25">
      <c r="A376" s="2727" t="s">
        <v>23</v>
      </c>
      <c r="B376" s="2727" t="s">
        <v>907</v>
      </c>
      <c r="C376" s="2727" t="s">
        <v>25</v>
      </c>
      <c r="D376" s="2727" t="s">
        <v>908</v>
      </c>
      <c r="E376" s="2727" t="s">
        <v>909</v>
      </c>
      <c r="F376" s="2728">
        <f t="shared" si="62"/>
        <v>24</v>
      </c>
      <c r="G376" s="2727" t="s">
        <v>36</v>
      </c>
      <c r="H376" s="2729">
        <v>100.37</v>
      </c>
      <c r="I376" s="2730">
        <v>100.37</v>
      </c>
      <c r="J376" s="2731">
        <v>0.25</v>
      </c>
      <c r="K376" s="2732">
        <f t="shared" si="63"/>
        <v>125.46250000000001</v>
      </c>
      <c r="L376" s="2733">
        <f t="shared" si="64"/>
        <v>3011.04</v>
      </c>
      <c r="M376" s="2727"/>
      <c r="N376" s="2727" t="s">
        <v>75</v>
      </c>
      <c r="O376" s="2727" t="s">
        <v>873</v>
      </c>
      <c r="P376" s="2727" t="s">
        <v>65</v>
      </c>
      <c r="Q376" s="2727" t="s">
        <v>66</v>
      </c>
      <c r="R376" s="2734">
        <v>24</v>
      </c>
      <c r="S376" s="2735">
        <f t="shared" si="65"/>
        <v>3011.04</v>
      </c>
    </row>
    <row r="377" spans="1:19" ht="45" customHeight="1" x14ac:dyDescent="0.25">
      <c r="A377" s="2736" t="s">
        <v>23</v>
      </c>
      <c r="B377" s="2736" t="s">
        <v>910</v>
      </c>
      <c r="C377" s="2736" t="s">
        <v>25</v>
      </c>
      <c r="D377" s="2736" t="s">
        <v>911</v>
      </c>
      <c r="E377" s="2736" t="s">
        <v>912</v>
      </c>
      <c r="F377" s="2737">
        <f t="shared" si="62"/>
        <v>38</v>
      </c>
      <c r="G377" s="2736" t="s">
        <v>36</v>
      </c>
      <c r="H377" s="2738">
        <v>13.58</v>
      </c>
      <c r="I377" s="2739">
        <v>13.58</v>
      </c>
      <c r="J377" s="2740">
        <v>0.25</v>
      </c>
      <c r="K377" s="2741">
        <f t="shared" si="63"/>
        <v>16.975000000000001</v>
      </c>
      <c r="L377" s="2742">
        <f t="shared" si="64"/>
        <v>645.24</v>
      </c>
      <c r="M377" s="2736"/>
      <c r="N377" s="2736" t="s">
        <v>75</v>
      </c>
      <c r="O377" s="2736" t="s">
        <v>873</v>
      </c>
      <c r="P377" s="2736" t="s">
        <v>65</v>
      </c>
      <c r="Q377" s="2736" t="s">
        <v>66</v>
      </c>
      <c r="R377" s="2743">
        <v>38</v>
      </c>
      <c r="S377" s="2744">
        <f t="shared" si="65"/>
        <v>645.24</v>
      </c>
    </row>
    <row r="378" spans="1:19" ht="45" customHeight="1" x14ac:dyDescent="0.25">
      <c r="A378" s="2745" t="s">
        <v>23</v>
      </c>
      <c r="B378" s="2745" t="s">
        <v>913</v>
      </c>
      <c r="C378" s="2745" t="s">
        <v>25</v>
      </c>
      <c r="D378" s="2745" t="s">
        <v>914</v>
      </c>
      <c r="E378" s="2745" t="s">
        <v>915</v>
      </c>
      <c r="F378" s="2746">
        <f t="shared" si="62"/>
        <v>9</v>
      </c>
      <c r="G378" s="2745" t="s">
        <v>36</v>
      </c>
      <c r="H378" s="2747">
        <v>226.93</v>
      </c>
      <c r="I378" s="2748">
        <v>226.93</v>
      </c>
      <c r="J378" s="2749">
        <v>0.25</v>
      </c>
      <c r="K378" s="2750">
        <f t="shared" si="63"/>
        <v>283.66250000000002</v>
      </c>
      <c r="L378" s="2751">
        <f t="shared" si="64"/>
        <v>2552.94</v>
      </c>
      <c r="M378" s="2745"/>
      <c r="N378" s="2745" t="s">
        <v>75</v>
      </c>
      <c r="O378" s="2745" t="s">
        <v>873</v>
      </c>
      <c r="P378" s="2745" t="s">
        <v>65</v>
      </c>
      <c r="Q378" s="2745" t="s">
        <v>66</v>
      </c>
      <c r="R378" s="2752">
        <v>9</v>
      </c>
      <c r="S378" s="2753">
        <f t="shared" si="65"/>
        <v>2552.94</v>
      </c>
    </row>
    <row r="379" spans="1:19" ht="45" customHeight="1" x14ac:dyDescent="0.25">
      <c r="A379" s="2754" t="s">
        <v>23</v>
      </c>
      <c r="B379" s="2754" t="s">
        <v>916</v>
      </c>
      <c r="C379" s="2754" t="s">
        <v>38</v>
      </c>
      <c r="D379" s="2754" t="s">
        <v>917</v>
      </c>
      <c r="E379" s="2754" t="s">
        <v>918</v>
      </c>
      <c r="F379" s="2755">
        <f t="shared" si="62"/>
        <v>16</v>
      </c>
      <c r="G379" s="2754" t="s">
        <v>36</v>
      </c>
      <c r="H379" s="2756">
        <v>251.91</v>
      </c>
      <c r="I379" s="2757">
        <v>251.91</v>
      </c>
      <c r="J379" s="2758">
        <v>0.25</v>
      </c>
      <c r="K379" s="2759">
        <f t="shared" si="63"/>
        <v>314.88749999999999</v>
      </c>
      <c r="L379" s="2760">
        <f t="shared" si="64"/>
        <v>5038.24</v>
      </c>
      <c r="M379" s="2754"/>
      <c r="N379" s="2754" t="s">
        <v>75</v>
      </c>
      <c r="O379" s="2754" t="s">
        <v>873</v>
      </c>
      <c r="P379" s="2754" t="s">
        <v>65</v>
      </c>
      <c r="Q379" s="2754" t="s">
        <v>66</v>
      </c>
      <c r="R379" s="2761">
        <v>16</v>
      </c>
      <c r="S379" s="2762">
        <f t="shared" si="65"/>
        <v>5038.24</v>
      </c>
    </row>
    <row r="380" spans="1:19" ht="45" customHeight="1" x14ac:dyDescent="0.25">
      <c r="A380" s="2763" t="s">
        <v>23</v>
      </c>
      <c r="B380" s="2763" t="s">
        <v>919</v>
      </c>
      <c r="C380" s="2763" t="s">
        <v>38</v>
      </c>
      <c r="D380" s="2763" t="s">
        <v>920</v>
      </c>
      <c r="E380" s="2763" t="s">
        <v>921</v>
      </c>
      <c r="F380" s="2764">
        <f t="shared" si="62"/>
        <v>2</v>
      </c>
      <c r="G380" s="2763" t="s">
        <v>36</v>
      </c>
      <c r="H380" s="2765">
        <v>224.27</v>
      </c>
      <c r="I380" s="2766">
        <v>224.27</v>
      </c>
      <c r="J380" s="2767">
        <v>0.25</v>
      </c>
      <c r="K380" s="2768">
        <f t="shared" si="63"/>
        <v>280.33750000000003</v>
      </c>
      <c r="L380" s="2769">
        <f t="shared" si="64"/>
        <v>560.67999999999995</v>
      </c>
      <c r="M380" s="2763"/>
      <c r="N380" s="2763" t="s">
        <v>75</v>
      </c>
      <c r="O380" s="2763" t="s">
        <v>873</v>
      </c>
      <c r="P380" s="2763" t="s">
        <v>65</v>
      </c>
      <c r="Q380" s="2763" t="s">
        <v>66</v>
      </c>
      <c r="R380" s="2770">
        <v>2</v>
      </c>
      <c r="S380" s="2771">
        <f t="shared" si="65"/>
        <v>560.67999999999995</v>
      </c>
    </row>
    <row r="381" spans="1:19" ht="45" customHeight="1" x14ac:dyDescent="0.25">
      <c r="A381" s="2772" t="s">
        <v>23</v>
      </c>
      <c r="B381" s="2772" t="s">
        <v>922</v>
      </c>
      <c r="C381" s="2772" t="s">
        <v>25</v>
      </c>
      <c r="D381" s="2772" t="s">
        <v>923</v>
      </c>
      <c r="E381" s="2772" t="s">
        <v>924</v>
      </c>
      <c r="F381" s="2773">
        <f t="shared" si="62"/>
        <v>7</v>
      </c>
      <c r="G381" s="2772" t="s">
        <v>36</v>
      </c>
      <c r="H381" s="2774">
        <v>94.09</v>
      </c>
      <c r="I381" s="2775">
        <v>94.09</v>
      </c>
      <c r="J381" s="2776">
        <v>0.25</v>
      </c>
      <c r="K381" s="2777">
        <f t="shared" si="63"/>
        <v>117.61250000000001</v>
      </c>
      <c r="L381" s="2778">
        <f t="shared" si="64"/>
        <v>823.27</v>
      </c>
      <c r="M381" s="2772"/>
      <c r="N381" s="2772" t="s">
        <v>75</v>
      </c>
      <c r="O381" s="2772" t="s">
        <v>873</v>
      </c>
      <c r="P381" s="2772" t="s">
        <v>65</v>
      </c>
      <c r="Q381" s="2772" t="s">
        <v>66</v>
      </c>
      <c r="R381" s="2779">
        <v>7</v>
      </c>
      <c r="S381" s="2780">
        <f t="shared" si="65"/>
        <v>823.27</v>
      </c>
    </row>
    <row r="382" spans="1:19" ht="45" customHeight="1" x14ac:dyDescent="0.25">
      <c r="A382" s="2781" t="s">
        <v>23</v>
      </c>
      <c r="B382" s="2781" t="s">
        <v>925</v>
      </c>
      <c r="C382" s="2781" t="s">
        <v>38</v>
      </c>
      <c r="D382" s="2781" t="s">
        <v>926</v>
      </c>
      <c r="E382" s="2781" t="s">
        <v>927</v>
      </c>
      <c r="F382" s="2782">
        <f t="shared" si="62"/>
        <v>3</v>
      </c>
      <c r="G382" s="2781" t="s">
        <v>36</v>
      </c>
      <c r="H382" s="2783">
        <v>599.87</v>
      </c>
      <c r="I382" s="2784">
        <v>599.87</v>
      </c>
      <c r="J382" s="2785">
        <v>0.25</v>
      </c>
      <c r="K382" s="2786">
        <f t="shared" si="63"/>
        <v>749.83749999999998</v>
      </c>
      <c r="L382" s="2787">
        <f t="shared" si="64"/>
        <v>2249.52</v>
      </c>
      <c r="M382" s="2781"/>
      <c r="N382" s="2781" t="s">
        <v>75</v>
      </c>
      <c r="O382" s="2781" t="s">
        <v>873</v>
      </c>
      <c r="P382" s="2781" t="s">
        <v>65</v>
      </c>
      <c r="Q382" s="2781" t="s">
        <v>66</v>
      </c>
      <c r="R382" s="2788">
        <v>3</v>
      </c>
      <c r="S382" s="2789">
        <f t="shared" si="65"/>
        <v>2249.52</v>
      </c>
    </row>
    <row r="383" spans="1:19" ht="45" customHeight="1" x14ac:dyDescent="0.25">
      <c r="A383" s="2790" t="s">
        <v>23</v>
      </c>
      <c r="B383" s="2790" t="s">
        <v>928</v>
      </c>
      <c r="C383" s="2790" t="s">
        <v>38</v>
      </c>
      <c r="D383" s="2790" t="s">
        <v>929</v>
      </c>
      <c r="E383" s="2790" t="s">
        <v>930</v>
      </c>
      <c r="F383" s="2791">
        <f t="shared" si="62"/>
        <v>2</v>
      </c>
      <c r="G383" s="2790" t="s">
        <v>36</v>
      </c>
      <c r="H383" s="2792">
        <v>135.56</v>
      </c>
      <c r="I383" s="2793">
        <v>135.56</v>
      </c>
      <c r="J383" s="2794">
        <v>0.25</v>
      </c>
      <c r="K383" s="2795">
        <f t="shared" si="63"/>
        <v>169.45</v>
      </c>
      <c r="L383" s="2796">
        <f t="shared" si="64"/>
        <v>338.9</v>
      </c>
      <c r="M383" s="2790"/>
      <c r="N383" s="2790" t="s">
        <v>75</v>
      </c>
      <c r="O383" s="2790" t="s">
        <v>873</v>
      </c>
      <c r="P383" s="2790" t="s">
        <v>65</v>
      </c>
      <c r="Q383" s="2790" t="s">
        <v>66</v>
      </c>
      <c r="R383" s="2797">
        <v>2</v>
      </c>
      <c r="S383" s="2798">
        <f t="shared" si="65"/>
        <v>338.9</v>
      </c>
    </row>
    <row r="384" spans="1:19" ht="45" customHeight="1" x14ac:dyDescent="0.25">
      <c r="A384" s="2799" t="s">
        <v>23</v>
      </c>
      <c r="B384" s="2799" t="s">
        <v>931</v>
      </c>
      <c r="C384" s="2799" t="s">
        <v>25</v>
      </c>
      <c r="D384" s="2799" t="s">
        <v>932</v>
      </c>
      <c r="E384" s="2799" t="s">
        <v>933</v>
      </c>
      <c r="F384" s="2800">
        <f t="shared" si="62"/>
        <v>25</v>
      </c>
      <c r="G384" s="2799" t="s">
        <v>36</v>
      </c>
      <c r="H384" s="2801">
        <v>80.510000000000005</v>
      </c>
      <c r="I384" s="2802">
        <v>80.510000000000005</v>
      </c>
      <c r="J384" s="2803">
        <v>0.25</v>
      </c>
      <c r="K384" s="2804">
        <f t="shared" si="63"/>
        <v>100.6375</v>
      </c>
      <c r="L384" s="2805">
        <f t="shared" si="64"/>
        <v>2516</v>
      </c>
      <c r="M384" s="2799"/>
      <c r="N384" s="2799" t="s">
        <v>75</v>
      </c>
      <c r="O384" s="2799" t="s">
        <v>873</v>
      </c>
      <c r="P384" s="2799" t="s">
        <v>65</v>
      </c>
      <c r="Q384" s="2799" t="s">
        <v>66</v>
      </c>
      <c r="R384" s="2806">
        <v>25</v>
      </c>
      <c r="S384" s="2807">
        <f t="shared" si="65"/>
        <v>2516</v>
      </c>
    </row>
    <row r="385" spans="1:19" ht="45" customHeight="1" x14ac:dyDescent="0.25">
      <c r="A385" s="2808" t="s">
        <v>23</v>
      </c>
      <c r="B385" s="2808" t="s">
        <v>934</v>
      </c>
      <c r="C385" s="2808" t="s">
        <v>25</v>
      </c>
      <c r="D385" s="2808" t="s">
        <v>935</v>
      </c>
      <c r="E385" s="2808" t="s">
        <v>936</v>
      </c>
      <c r="F385" s="2809">
        <f t="shared" si="62"/>
        <v>8</v>
      </c>
      <c r="G385" s="2808" t="s">
        <v>36</v>
      </c>
      <c r="H385" s="2810">
        <v>106.61</v>
      </c>
      <c r="I385" s="2811">
        <v>106.61</v>
      </c>
      <c r="J385" s="2812">
        <v>0.25</v>
      </c>
      <c r="K385" s="2813">
        <f t="shared" si="63"/>
        <v>133.26249999999999</v>
      </c>
      <c r="L385" s="2814">
        <f t="shared" si="64"/>
        <v>1066.08</v>
      </c>
      <c r="M385" s="2808"/>
      <c r="N385" s="2808" t="s">
        <v>75</v>
      </c>
      <c r="O385" s="2808" t="s">
        <v>873</v>
      </c>
      <c r="P385" s="2808" t="s">
        <v>65</v>
      </c>
      <c r="Q385" s="2808" t="s">
        <v>66</v>
      </c>
      <c r="R385" s="2815">
        <v>8</v>
      </c>
      <c r="S385" s="2816">
        <f t="shared" si="65"/>
        <v>1066.08</v>
      </c>
    </row>
    <row r="386" spans="1:19" ht="45" customHeight="1" x14ac:dyDescent="0.25">
      <c r="A386" s="2817" t="s">
        <v>23</v>
      </c>
      <c r="B386" s="2817" t="s">
        <v>937</v>
      </c>
      <c r="C386" s="2817" t="s">
        <v>38</v>
      </c>
      <c r="D386" s="2817" t="s">
        <v>938</v>
      </c>
      <c r="E386" s="2817" t="s">
        <v>939</v>
      </c>
      <c r="F386" s="2818">
        <f t="shared" si="62"/>
        <v>9</v>
      </c>
      <c r="G386" s="2817" t="s">
        <v>36</v>
      </c>
      <c r="H386" s="2819">
        <v>314.42</v>
      </c>
      <c r="I386" s="2820">
        <v>314.42</v>
      </c>
      <c r="J386" s="2821">
        <v>0.25</v>
      </c>
      <c r="K386" s="2822">
        <f t="shared" si="63"/>
        <v>393.02500000000003</v>
      </c>
      <c r="L386" s="2823">
        <f t="shared" si="64"/>
        <v>3537.27</v>
      </c>
      <c r="M386" s="2817"/>
      <c r="N386" s="2817" t="s">
        <v>75</v>
      </c>
      <c r="O386" s="2817" t="s">
        <v>873</v>
      </c>
      <c r="P386" s="2817" t="s">
        <v>65</v>
      </c>
      <c r="Q386" s="2817" t="s">
        <v>66</v>
      </c>
      <c r="R386" s="2824">
        <v>9</v>
      </c>
      <c r="S386" s="2825">
        <f t="shared" si="65"/>
        <v>3537.2699999999995</v>
      </c>
    </row>
    <row r="387" spans="1:19" ht="45" customHeight="1" x14ac:dyDescent="0.25">
      <c r="A387" s="2826" t="s">
        <v>23</v>
      </c>
      <c r="B387" s="2826" t="s">
        <v>940</v>
      </c>
      <c r="C387" s="2826" t="s">
        <v>25</v>
      </c>
      <c r="D387" s="2826" t="s">
        <v>941</v>
      </c>
      <c r="E387" s="2826" t="s">
        <v>942</v>
      </c>
      <c r="F387" s="2827">
        <f t="shared" si="62"/>
        <v>5</v>
      </c>
      <c r="G387" s="2826" t="s">
        <v>36</v>
      </c>
      <c r="H387" s="2828">
        <v>435.67</v>
      </c>
      <c r="I387" s="2829">
        <v>435.67</v>
      </c>
      <c r="J387" s="2830">
        <v>0.25</v>
      </c>
      <c r="K387" s="2831">
        <f t="shared" si="63"/>
        <v>544.58749999999998</v>
      </c>
      <c r="L387" s="2832">
        <f t="shared" si="64"/>
        <v>2722.95</v>
      </c>
      <c r="M387" s="2826"/>
      <c r="N387" s="2826" t="s">
        <v>75</v>
      </c>
      <c r="O387" s="2826" t="s">
        <v>873</v>
      </c>
      <c r="P387" s="2826" t="s">
        <v>65</v>
      </c>
      <c r="Q387" s="2826" t="s">
        <v>66</v>
      </c>
      <c r="R387" s="2833">
        <v>5</v>
      </c>
      <c r="S387" s="2834">
        <f t="shared" si="65"/>
        <v>2722.9500000000003</v>
      </c>
    </row>
    <row r="388" spans="1:19" ht="45" customHeight="1" x14ac:dyDescent="0.25">
      <c r="A388" s="2835" t="s">
        <v>23</v>
      </c>
      <c r="B388" s="2835" t="s">
        <v>943</v>
      </c>
      <c r="C388" s="2835" t="s">
        <v>25</v>
      </c>
      <c r="D388" s="2835" t="s">
        <v>944</v>
      </c>
      <c r="E388" s="2835" t="s">
        <v>945</v>
      </c>
      <c r="F388" s="2836">
        <f t="shared" si="62"/>
        <v>7</v>
      </c>
      <c r="G388" s="2835" t="s">
        <v>36</v>
      </c>
      <c r="H388" s="2837">
        <v>455.77</v>
      </c>
      <c r="I388" s="2838">
        <v>455.77</v>
      </c>
      <c r="J388" s="2839">
        <v>0.25</v>
      </c>
      <c r="K388" s="2840">
        <f t="shared" si="63"/>
        <v>569.71249999999998</v>
      </c>
      <c r="L388" s="2841">
        <f t="shared" si="64"/>
        <v>3987.97</v>
      </c>
      <c r="M388" s="2835"/>
      <c r="N388" s="2835" t="s">
        <v>75</v>
      </c>
      <c r="O388" s="2835" t="s">
        <v>873</v>
      </c>
      <c r="P388" s="2835" t="s">
        <v>65</v>
      </c>
      <c r="Q388" s="2835" t="s">
        <v>66</v>
      </c>
      <c r="R388" s="2842">
        <v>7</v>
      </c>
      <c r="S388" s="2843">
        <f t="shared" si="65"/>
        <v>3987.9700000000003</v>
      </c>
    </row>
    <row r="389" spans="1:19" ht="45" customHeight="1" x14ac:dyDescent="0.25">
      <c r="A389" s="2844" t="s">
        <v>23</v>
      </c>
      <c r="B389" s="2844" t="s">
        <v>946</v>
      </c>
      <c r="C389" s="2844" t="s">
        <v>25</v>
      </c>
      <c r="D389" s="2844" t="s">
        <v>947</v>
      </c>
      <c r="E389" s="2844" t="s">
        <v>948</v>
      </c>
      <c r="F389" s="2845">
        <f t="shared" si="62"/>
        <v>1</v>
      </c>
      <c r="G389" s="2844" t="s">
        <v>36</v>
      </c>
      <c r="H389" s="2846">
        <v>1577.12</v>
      </c>
      <c r="I389" s="2847">
        <v>1577.13</v>
      </c>
      <c r="J389" s="2848">
        <v>0.25</v>
      </c>
      <c r="K389" s="2849">
        <f t="shared" si="63"/>
        <v>1971.4125000000001</v>
      </c>
      <c r="L389" s="2850">
        <f t="shared" si="64"/>
        <v>1971.41</v>
      </c>
      <c r="M389" s="2844"/>
      <c r="N389" s="2844" t="s">
        <v>75</v>
      </c>
      <c r="O389" s="2844" t="s">
        <v>873</v>
      </c>
      <c r="P389" s="2844" t="s">
        <v>65</v>
      </c>
      <c r="Q389" s="2844" t="s">
        <v>66</v>
      </c>
      <c r="R389" s="2851">
        <v>1</v>
      </c>
      <c r="S389" s="2852">
        <f t="shared" si="65"/>
        <v>1971.41</v>
      </c>
    </row>
    <row r="390" spans="1:19" ht="45" customHeight="1" x14ac:dyDescent="0.25">
      <c r="A390" s="2853" t="s">
        <v>23</v>
      </c>
      <c r="B390" s="2853" t="s">
        <v>949</v>
      </c>
      <c r="C390" s="2853" t="s">
        <v>38</v>
      </c>
      <c r="D390" s="2853" t="s">
        <v>950</v>
      </c>
      <c r="E390" s="2853" t="s">
        <v>951</v>
      </c>
      <c r="F390" s="2854">
        <f t="shared" si="62"/>
        <v>13</v>
      </c>
      <c r="G390" s="2853" t="s">
        <v>36</v>
      </c>
      <c r="H390" s="2855">
        <v>446.24</v>
      </c>
      <c r="I390" s="2856">
        <v>446.24</v>
      </c>
      <c r="J390" s="2857">
        <v>0.25</v>
      </c>
      <c r="K390" s="2858">
        <f t="shared" si="63"/>
        <v>557.79999999999995</v>
      </c>
      <c r="L390" s="2859">
        <f t="shared" si="64"/>
        <v>7251.4</v>
      </c>
      <c r="M390" s="2853"/>
      <c r="N390" s="2853" t="s">
        <v>75</v>
      </c>
      <c r="O390" s="2853" t="s">
        <v>873</v>
      </c>
      <c r="P390" s="2853" t="s">
        <v>65</v>
      </c>
      <c r="Q390" s="2853" t="s">
        <v>66</v>
      </c>
      <c r="R390" s="2860">
        <v>13</v>
      </c>
      <c r="S390" s="2861">
        <f t="shared" si="65"/>
        <v>7251.4</v>
      </c>
    </row>
    <row r="391" spans="1:19" ht="45" customHeight="1" x14ac:dyDescent="0.25">
      <c r="A391" s="2862" t="s">
        <v>23</v>
      </c>
      <c r="B391" s="2862" t="s">
        <v>952</v>
      </c>
      <c r="C391" s="2862" t="s">
        <v>38</v>
      </c>
      <c r="D391" s="2862" t="s">
        <v>953</v>
      </c>
      <c r="E391" s="2862" t="s">
        <v>954</v>
      </c>
      <c r="F391" s="2863">
        <f t="shared" si="62"/>
        <v>17</v>
      </c>
      <c r="G391" s="2862" t="s">
        <v>36</v>
      </c>
      <c r="H391" s="2864">
        <v>60.59</v>
      </c>
      <c r="I391" s="2865">
        <v>60.59</v>
      </c>
      <c r="J391" s="2866">
        <v>0.25</v>
      </c>
      <c r="K391" s="2867">
        <f t="shared" si="63"/>
        <v>75.737500000000011</v>
      </c>
      <c r="L391" s="2868">
        <f t="shared" si="64"/>
        <v>1287.58</v>
      </c>
      <c r="M391" s="2862"/>
      <c r="N391" s="2862" t="s">
        <v>75</v>
      </c>
      <c r="O391" s="2862" t="s">
        <v>873</v>
      </c>
      <c r="P391" s="2862" t="s">
        <v>65</v>
      </c>
      <c r="Q391" s="2862" t="s">
        <v>66</v>
      </c>
      <c r="R391" s="2869">
        <v>17</v>
      </c>
      <c r="S391" s="2870">
        <f t="shared" si="65"/>
        <v>1287.58</v>
      </c>
    </row>
    <row r="392" spans="1:19" ht="45" customHeight="1" x14ac:dyDescent="0.25">
      <c r="A392" s="2871" t="s">
        <v>23</v>
      </c>
      <c r="B392" s="2871" t="s">
        <v>955</v>
      </c>
      <c r="C392" s="2871" t="s">
        <v>38</v>
      </c>
      <c r="D392" s="2871" t="s">
        <v>956</v>
      </c>
      <c r="E392" s="2871" t="s">
        <v>957</v>
      </c>
      <c r="F392" s="2872">
        <f t="shared" si="62"/>
        <v>9</v>
      </c>
      <c r="G392" s="2871" t="s">
        <v>36</v>
      </c>
      <c r="H392" s="2873">
        <v>60.59</v>
      </c>
      <c r="I392" s="2874">
        <v>60.59</v>
      </c>
      <c r="J392" s="2875">
        <v>0.25</v>
      </c>
      <c r="K392" s="2876">
        <f t="shared" si="63"/>
        <v>75.737500000000011</v>
      </c>
      <c r="L392" s="2877">
        <f t="shared" si="64"/>
        <v>681.66</v>
      </c>
      <c r="M392" s="2871"/>
      <c r="N392" s="2871" t="s">
        <v>75</v>
      </c>
      <c r="O392" s="2871" t="s">
        <v>873</v>
      </c>
      <c r="P392" s="2871" t="s">
        <v>65</v>
      </c>
      <c r="Q392" s="2871" t="s">
        <v>66</v>
      </c>
      <c r="R392" s="2878">
        <v>9</v>
      </c>
      <c r="S392" s="2879">
        <f t="shared" si="65"/>
        <v>681.66</v>
      </c>
    </row>
    <row r="393" spans="1:19" ht="45" customHeight="1" x14ac:dyDescent="0.25">
      <c r="A393" s="2880" t="s">
        <v>23</v>
      </c>
      <c r="B393" s="2880" t="s">
        <v>958</v>
      </c>
      <c r="C393" s="2880" t="s">
        <v>25</v>
      </c>
      <c r="D393" s="2880" t="s">
        <v>959</v>
      </c>
      <c r="E393" s="2880" t="s">
        <v>960</v>
      </c>
      <c r="F393" s="2881">
        <f t="shared" si="62"/>
        <v>14</v>
      </c>
      <c r="G393" s="2880" t="s">
        <v>36</v>
      </c>
      <c r="H393" s="2882">
        <v>58.66</v>
      </c>
      <c r="I393" s="2883">
        <v>58.66</v>
      </c>
      <c r="J393" s="2884">
        <v>0.25</v>
      </c>
      <c r="K393" s="2885">
        <f t="shared" si="63"/>
        <v>73.324999999999989</v>
      </c>
      <c r="L393" s="2886">
        <f t="shared" si="64"/>
        <v>1026.6199999999999</v>
      </c>
      <c r="M393" s="2880"/>
      <c r="N393" s="2880" t="s">
        <v>75</v>
      </c>
      <c r="O393" s="2880" t="s">
        <v>873</v>
      </c>
      <c r="P393" s="2880" t="s">
        <v>65</v>
      </c>
      <c r="Q393" s="2880" t="s">
        <v>66</v>
      </c>
      <c r="R393" s="2887">
        <v>14</v>
      </c>
      <c r="S393" s="2888">
        <f t="shared" si="65"/>
        <v>1026.6199999999999</v>
      </c>
    </row>
    <row r="394" spans="1:19" ht="45" customHeight="1" x14ac:dyDescent="0.25">
      <c r="A394" s="2889" t="s">
        <v>23</v>
      </c>
      <c r="B394" s="2889" t="s">
        <v>961</v>
      </c>
      <c r="C394" s="2889" t="s">
        <v>38</v>
      </c>
      <c r="D394" s="2889" t="s">
        <v>962</v>
      </c>
      <c r="E394" s="2889" t="s">
        <v>963</v>
      </c>
      <c r="F394" s="2890">
        <f t="shared" si="62"/>
        <v>7.5</v>
      </c>
      <c r="G394" s="2889" t="s">
        <v>28</v>
      </c>
      <c r="H394" s="2891">
        <v>357.49</v>
      </c>
      <c r="I394" s="2892">
        <v>357.49</v>
      </c>
      <c r="J394" s="2893">
        <v>0.25</v>
      </c>
      <c r="K394" s="2894">
        <f t="shared" si="63"/>
        <v>446.86250000000001</v>
      </c>
      <c r="L394" s="2895">
        <f t="shared" si="64"/>
        <v>3351.45</v>
      </c>
      <c r="M394" s="2889"/>
      <c r="N394" s="2889" t="s">
        <v>75</v>
      </c>
      <c r="O394" s="2889" t="s">
        <v>873</v>
      </c>
      <c r="P394" s="2889" t="s">
        <v>65</v>
      </c>
      <c r="Q394" s="2889" t="s">
        <v>66</v>
      </c>
      <c r="R394" s="2896">
        <v>7.5</v>
      </c>
      <c r="S394" s="2897">
        <f t="shared" si="65"/>
        <v>3351.4500000000003</v>
      </c>
    </row>
    <row r="395" spans="1:19" ht="45" customHeight="1" x14ac:dyDescent="0.25">
      <c r="A395" s="2898" t="s">
        <v>23</v>
      </c>
      <c r="B395" s="2898" t="s">
        <v>964</v>
      </c>
      <c r="C395" s="2898" t="s">
        <v>38</v>
      </c>
      <c r="D395" s="2898" t="s">
        <v>965</v>
      </c>
      <c r="E395" s="2898" t="s">
        <v>966</v>
      </c>
      <c r="F395" s="2899">
        <f t="shared" si="62"/>
        <v>10</v>
      </c>
      <c r="G395" s="2898" t="s">
        <v>36</v>
      </c>
      <c r="H395" s="2900">
        <v>665.31</v>
      </c>
      <c r="I395" s="2901">
        <v>665.31</v>
      </c>
      <c r="J395" s="2902">
        <v>0.25</v>
      </c>
      <c r="K395" s="2903">
        <f t="shared" si="63"/>
        <v>831.63749999999993</v>
      </c>
      <c r="L395" s="2904">
        <f t="shared" si="64"/>
        <v>8316.4</v>
      </c>
      <c r="M395" s="2898"/>
      <c r="N395" s="2898" t="s">
        <v>75</v>
      </c>
      <c r="O395" s="2898" t="s">
        <v>873</v>
      </c>
      <c r="P395" s="2898" t="s">
        <v>65</v>
      </c>
      <c r="Q395" s="2898" t="s">
        <v>66</v>
      </c>
      <c r="R395" s="2905">
        <v>10</v>
      </c>
      <c r="S395" s="2906">
        <f t="shared" si="65"/>
        <v>8316.4</v>
      </c>
    </row>
    <row r="396" spans="1:19" ht="45" customHeight="1" x14ac:dyDescent="0.25">
      <c r="A396" s="2907" t="s">
        <v>23</v>
      </c>
      <c r="B396" s="2907" t="s">
        <v>967</v>
      </c>
      <c r="C396" s="2907" t="s">
        <v>38</v>
      </c>
      <c r="D396" s="2907" t="s">
        <v>968</v>
      </c>
      <c r="E396" s="2907" t="s">
        <v>969</v>
      </c>
      <c r="F396" s="2908">
        <f t="shared" si="62"/>
        <v>107</v>
      </c>
      <c r="G396" s="2907" t="s">
        <v>36</v>
      </c>
      <c r="H396" s="2909">
        <v>66.38</v>
      </c>
      <c r="I396" s="2910">
        <v>66.38</v>
      </c>
      <c r="J396" s="2911">
        <v>0.25</v>
      </c>
      <c r="K396" s="2912">
        <f t="shared" si="63"/>
        <v>82.974999999999994</v>
      </c>
      <c r="L396" s="2913">
        <f t="shared" si="64"/>
        <v>8878.86</v>
      </c>
      <c r="M396" s="2907"/>
      <c r="N396" s="2907" t="s">
        <v>75</v>
      </c>
      <c r="O396" s="2907" t="s">
        <v>873</v>
      </c>
      <c r="P396" s="2907" t="s">
        <v>65</v>
      </c>
      <c r="Q396" s="2907" t="s">
        <v>66</v>
      </c>
      <c r="R396" s="2914">
        <v>107</v>
      </c>
      <c r="S396" s="2915">
        <f t="shared" si="65"/>
        <v>8878.86</v>
      </c>
    </row>
    <row r="397" spans="1:19" ht="45" customHeight="1" x14ac:dyDescent="0.25">
      <c r="A397" s="2916" t="s">
        <v>23</v>
      </c>
      <c r="B397" s="2916" t="s">
        <v>970</v>
      </c>
      <c r="C397" s="2916" t="s">
        <v>38</v>
      </c>
      <c r="D397" s="2916" t="s">
        <v>971</v>
      </c>
      <c r="E397" s="2916" t="s">
        <v>972</v>
      </c>
      <c r="F397" s="2917">
        <f t="shared" si="62"/>
        <v>9.6999999999999993</v>
      </c>
      <c r="G397" s="2916" t="s">
        <v>44</v>
      </c>
      <c r="H397" s="2918">
        <v>135.76</v>
      </c>
      <c r="I397" s="2919">
        <v>135.76</v>
      </c>
      <c r="J397" s="2920">
        <v>0.25</v>
      </c>
      <c r="K397" s="2921">
        <f t="shared" si="63"/>
        <v>169.7</v>
      </c>
      <c r="L397" s="2922">
        <f t="shared" si="64"/>
        <v>1646.09</v>
      </c>
      <c r="M397" s="2916"/>
      <c r="N397" s="2916" t="s">
        <v>75</v>
      </c>
      <c r="O397" s="2916" t="s">
        <v>873</v>
      </c>
      <c r="P397" s="2916" t="s">
        <v>65</v>
      </c>
      <c r="Q397" s="2916" t="s">
        <v>66</v>
      </c>
      <c r="R397" s="2923">
        <v>9.6999999999999993</v>
      </c>
      <c r="S397" s="2924">
        <f t="shared" si="65"/>
        <v>1646.0899999999997</v>
      </c>
    </row>
    <row r="398" spans="1:19" ht="45" customHeight="1" x14ac:dyDescent="0.25">
      <c r="A398" s="2925" t="s">
        <v>19</v>
      </c>
      <c r="B398" s="2925" t="s">
        <v>973</v>
      </c>
      <c r="C398" s="2925" t="s">
        <v>21</v>
      </c>
      <c r="D398" s="2925" t="s">
        <v>21</v>
      </c>
      <c r="E398" s="2925" t="s">
        <v>974</v>
      </c>
      <c r="F398" s="2925" t="s">
        <v>21</v>
      </c>
      <c r="G398" s="2925" t="s">
        <v>21</v>
      </c>
      <c r="H398" s="2925" t="s">
        <v>21</v>
      </c>
      <c r="I398" s="2925" t="s">
        <v>21</v>
      </c>
      <c r="J398" s="2925" t="s">
        <v>21</v>
      </c>
      <c r="K398" s="2925" t="s">
        <v>21</v>
      </c>
      <c r="L398" s="2926">
        <f>ROUND(L399,2)+ROUND(L400,2)+ROUND(L401,2)+ROUND(L402,2)+ROUND(L403,2)+ROUND(L404,2)+ROUND(L405,2)+ROUND(L406,2)+ROUND(L407,2)+ROUND(L408,2)+ROUND(L409,2)+ROUND(L410,2)+ROUND(L411,2)</f>
        <v>5196.91</v>
      </c>
      <c r="M398" s="2925" t="s">
        <v>21</v>
      </c>
      <c r="N398" s="2925" t="s">
        <v>21</v>
      </c>
      <c r="O398" s="2925" t="s">
        <v>21</v>
      </c>
      <c r="P398" s="2925" t="s">
        <v>21</v>
      </c>
      <c r="Q398" s="2925" t="s">
        <v>21</v>
      </c>
      <c r="R398" s="2925" t="s">
        <v>21</v>
      </c>
      <c r="S398" s="2925" t="s">
        <v>21</v>
      </c>
    </row>
    <row r="399" spans="1:19" ht="45" customHeight="1" x14ac:dyDescent="0.25">
      <c r="A399" s="2927" t="s">
        <v>23</v>
      </c>
      <c r="B399" s="2927" t="s">
        <v>975</v>
      </c>
      <c r="C399" s="2927" t="s">
        <v>38</v>
      </c>
      <c r="D399" s="2927" t="s">
        <v>976</v>
      </c>
      <c r="E399" s="2927" t="s">
        <v>977</v>
      </c>
      <c r="F399" s="2928">
        <f t="shared" ref="F399:F411" si="66">R399</f>
        <v>1</v>
      </c>
      <c r="G399" s="2927" t="s">
        <v>36</v>
      </c>
      <c r="H399" s="2929">
        <v>636.53</v>
      </c>
      <c r="I399" s="2930">
        <v>636.53</v>
      </c>
      <c r="J399" s="2931">
        <v>0.25</v>
      </c>
      <c r="K399" s="2932">
        <f t="shared" ref="K399:K411" si="67">ROUND(I399,2)+(ROUND(I399,2)*J399)</f>
        <v>795.66249999999991</v>
      </c>
      <c r="L399" s="2933">
        <f t="shared" ref="L399:L411" si="68">ROUND(S399,2)</f>
        <v>795.66</v>
      </c>
      <c r="M399" s="2927"/>
      <c r="N399" s="2927" t="s">
        <v>77</v>
      </c>
      <c r="O399" s="2927" t="s">
        <v>974</v>
      </c>
      <c r="P399" s="2927" t="s">
        <v>67</v>
      </c>
      <c r="Q399" s="2927" t="s">
        <v>68</v>
      </c>
      <c r="R399" s="2934">
        <v>1</v>
      </c>
      <c r="S399" s="2935">
        <f t="shared" ref="S399:S411" si="69">ROUND(K399,2)*R399</f>
        <v>795.66</v>
      </c>
    </row>
    <row r="400" spans="1:19" ht="45" customHeight="1" x14ac:dyDescent="0.25">
      <c r="A400" s="2936" t="s">
        <v>23</v>
      </c>
      <c r="B400" s="2936" t="s">
        <v>978</v>
      </c>
      <c r="C400" s="2936" t="s">
        <v>25</v>
      </c>
      <c r="D400" s="2936" t="s">
        <v>979</v>
      </c>
      <c r="E400" s="2936" t="s">
        <v>980</v>
      </c>
      <c r="F400" s="2937">
        <f t="shared" si="66"/>
        <v>2</v>
      </c>
      <c r="G400" s="2936" t="s">
        <v>36</v>
      </c>
      <c r="H400" s="2938">
        <v>58.93</v>
      </c>
      <c r="I400" s="2939">
        <v>58.93</v>
      </c>
      <c r="J400" s="2940">
        <v>0.25</v>
      </c>
      <c r="K400" s="2941">
        <f t="shared" si="67"/>
        <v>73.662499999999994</v>
      </c>
      <c r="L400" s="2942">
        <f t="shared" si="68"/>
        <v>147.32</v>
      </c>
      <c r="M400" s="2936"/>
      <c r="N400" s="2936" t="s">
        <v>77</v>
      </c>
      <c r="O400" s="2936" t="s">
        <v>974</v>
      </c>
      <c r="P400" s="2936" t="s">
        <v>67</v>
      </c>
      <c r="Q400" s="2936" t="s">
        <v>68</v>
      </c>
      <c r="R400" s="2943">
        <v>2</v>
      </c>
      <c r="S400" s="2944">
        <f t="shared" si="69"/>
        <v>147.32</v>
      </c>
    </row>
    <row r="401" spans="1:19" ht="45" customHeight="1" x14ac:dyDescent="0.25">
      <c r="A401" s="2945" t="s">
        <v>23</v>
      </c>
      <c r="B401" s="2945" t="s">
        <v>981</v>
      </c>
      <c r="C401" s="2945" t="s">
        <v>25</v>
      </c>
      <c r="D401" s="2945" t="s">
        <v>982</v>
      </c>
      <c r="E401" s="2945" t="s">
        <v>983</v>
      </c>
      <c r="F401" s="2946">
        <f t="shared" si="66"/>
        <v>45.8</v>
      </c>
      <c r="G401" s="2945" t="s">
        <v>44</v>
      </c>
      <c r="H401" s="2947">
        <v>39.590000000000003</v>
      </c>
      <c r="I401" s="2948">
        <v>39.590000000000003</v>
      </c>
      <c r="J401" s="2949">
        <v>0.25</v>
      </c>
      <c r="K401" s="2950">
        <f t="shared" si="67"/>
        <v>49.487500000000004</v>
      </c>
      <c r="L401" s="2951">
        <f t="shared" si="68"/>
        <v>2266.64</v>
      </c>
      <c r="M401" s="2945"/>
      <c r="N401" s="2945" t="s">
        <v>77</v>
      </c>
      <c r="O401" s="2945" t="s">
        <v>974</v>
      </c>
      <c r="P401" s="2945" t="s">
        <v>67</v>
      </c>
      <c r="Q401" s="2945" t="s">
        <v>68</v>
      </c>
      <c r="R401" s="2952">
        <v>45.8</v>
      </c>
      <c r="S401" s="2953">
        <f t="shared" si="69"/>
        <v>2266.6419999999998</v>
      </c>
    </row>
    <row r="402" spans="1:19" ht="45" customHeight="1" x14ac:dyDescent="0.25">
      <c r="A402" s="2954" t="s">
        <v>23</v>
      </c>
      <c r="B402" s="2954" t="s">
        <v>984</v>
      </c>
      <c r="C402" s="2954" t="s">
        <v>38</v>
      </c>
      <c r="D402" s="2954" t="s">
        <v>985</v>
      </c>
      <c r="E402" s="2954" t="s">
        <v>986</v>
      </c>
      <c r="F402" s="2955">
        <f t="shared" si="66"/>
        <v>1</v>
      </c>
      <c r="G402" s="2954" t="s">
        <v>36</v>
      </c>
      <c r="H402" s="2956">
        <v>15.66</v>
      </c>
      <c r="I402" s="2957">
        <v>15.66</v>
      </c>
      <c r="J402" s="2958">
        <v>0.25</v>
      </c>
      <c r="K402" s="2959">
        <f t="shared" si="67"/>
        <v>19.574999999999999</v>
      </c>
      <c r="L402" s="2960">
        <f t="shared" si="68"/>
        <v>19.579999999999998</v>
      </c>
      <c r="M402" s="2954"/>
      <c r="N402" s="2954" t="s">
        <v>77</v>
      </c>
      <c r="O402" s="2954" t="s">
        <v>974</v>
      </c>
      <c r="P402" s="2954" t="s">
        <v>67</v>
      </c>
      <c r="Q402" s="2954" t="s">
        <v>68</v>
      </c>
      <c r="R402" s="2961">
        <v>1</v>
      </c>
      <c r="S402" s="2962">
        <f t="shared" si="69"/>
        <v>19.579999999999998</v>
      </c>
    </row>
    <row r="403" spans="1:19" ht="45" customHeight="1" x14ac:dyDescent="0.25">
      <c r="A403" s="2963" t="s">
        <v>23</v>
      </c>
      <c r="B403" s="2963" t="s">
        <v>987</v>
      </c>
      <c r="C403" s="2963" t="s">
        <v>38</v>
      </c>
      <c r="D403" s="2963" t="s">
        <v>988</v>
      </c>
      <c r="E403" s="2963" t="s">
        <v>989</v>
      </c>
      <c r="F403" s="2964">
        <f t="shared" si="66"/>
        <v>4</v>
      </c>
      <c r="G403" s="2963" t="s">
        <v>36</v>
      </c>
      <c r="H403" s="2965">
        <v>25.03</v>
      </c>
      <c r="I403" s="2966">
        <v>25.03</v>
      </c>
      <c r="J403" s="2967">
        <v>0.25</v>
      </c>
      <c r="K403" s="2968">
        <f t="shared" si="67"/>
        <v>31.287500000000001</v>
      </c>
      <c r="L403" s="2969">
        <f t="shared" si="68"/>
        <v>125.16</v>
      </c>
      <c r="M403" s="2963"/>
      <c r="N403" s="2963" t="s">
        <v>77</v>
      </c>
      <c r="O403" s="2963" t="s">
        <v>974</v>
      </c>
      <c r="P403" s="2963" t="s">
        <v>67</v>
      </c>
      <c r="Q403" s="2963" t="s">
        <v>68</v>
      </c>
      <c r="R403" s="2970">
        <v>4</v>
      </c>
      <c r="S403" s="2971">
        <f t="shared" si="69"/>
        <v>125.16</v>
      </c>
    </row>
    <row r="404" spans="1:19" ht="45" customHeight="1" x14ac:dyDescent="0.25">
      <c r="A404" s="2972" t="s">
        <v>23</v>
      </c>
      <c r="B404" s="2972" t="s">
        <v>990</v>
      </c>
      <c r="C404" s="2972" t="s">
        <v>25</v>
      </c>
      <c r="D404" s="2972" t="s">
        <v>991</v>
      </c>
      <c r="E404" s="2972" t="s">
        <v>992</v>
      </c>
      <c r="F404" s="2973">
        <f t="shared" si="66"/>
        <v>2</v>
      </c>
      <c r="G404" s="2972" t="s">
        <v>36</v>
      </c>
      <c r="H404" s="2974">
        <v>68.34</v>
      </c>
      <c r="I404" s="2975">
        <v>68.34</v>
      </c>
      <c r="J404" s="2976">
        <v>0.25</v>
      </c>
      <c r="K404" s="2977">
        <f t="shared" si="67"/>
        <v>85.425000000000011</v>
      </c>
      <c r="L404" s="2978">
        <f t="shared" si="68"/>
        <v>170.86</v>
      </c>
      <c r="M404" s="2972"/>
      <c r="N404" s="2972" t="s">
        <v>77</v>
      </c>
      <c r="O404" s="2972" t="s">
        <v>974</v>
      </c>
      <c r="P404" s="2972" t="s">
        <v>67</v>
      </c>
      <c r="Q404" s="2972" t="s">
        <v>68</v>
      </c>
      <c r="R404" s="2979">
        <v>2</v>
      </c>
      <c r="S404" s="2980">
        <f t="shared" si="69"/>
        <v>170.86</v>
      </c>
    </row>
    <row r="405" spans="1:19" ht="45" customHeight="1" x14ac:dyDescent="0.25">
      <c r="A405" s="2981" t="s">
        <v>23</v>
      </c>
      <c r="B405" s="2981" t="s">
        <v>993</v>
      </c>
      <c r="C405" s="2981" t="s">
        <v>25</v>
      </c>
      <c r="D405" s="2981" t="s">
        <v>994</v>
      </c>
      <c r="E405" s="2981" t="s">
        <v>995</v>
      </c>
      <c r="F405" s="2982">
        <f t="shared" si="66"/>
        <v>4</v>
      </c>
      <c r="G405" s="2981" t="s">
        <v>36</v>
      </c>
      <c r="H405" s="2983">
        <v>80.42</v>
      </c>
      <c r="I405" s="2984">
        <v>80.42</v>
      </c>
      <c r="J405" s="2985">
        <v>0.25</v>
      </c>
      <c r="K405" s="2986">
        <f t="shared" si="67"/>
        <v>100.52500000000001</v>
      </c>
      <c r="L405" s="2987">
        <f t="shared" si="68"/>
        <v>402.12</v>
      </c>
      <c r="M405" s="2981"/>
      <c r="N405" s="2981" t="s">
        <v>77</v>
      </c>
      <c r="O405" s="2981" t="s">
        <v>974</v>
      </c>
      <c r="P405" s="2981" t="s">
        <v>67</v>
      </c>
      <c r="Q405" s="2981" t="s">
        <v>68</v>
      </c>
      <c r="R405" s="2988">
        <v>4</v>
      </c>
      <c r="S405" s="2989">
        <f t="shared" si="69"/>
        <v>402.12</v>
      </c>
    </row>
    <row r="406" spans="1:19" ht="45" customHeight="1" x14ac:dyDescent="0.25">
      <c r="A406" s="2990" t="s">
        <v>23</v>
      </c>
      <c r="B406" s="2990" t="s">
        <v>996</v>
      </c>
      <c r="C406" s="2990" t="s">
        <v>25</v>
      </c>
      <c r="D406" s="2990" t="s">
        <v>997</v>
      </c>
      <c r="E406" s="2990" t="s">
        <v>998</v>
      </c>
      <c r="F406" s="2991">
        <f t="shared" si="66"/>
        <v>1</v>
      </c>
      <c r="G406" s="2990" t="s">
        <v>36</v>
      </c>
      <c r="H406" s="2992">
        <v>44.83</v>
      </c>
      <c r="I406" s="2993">
        <v>44.83</v>
      </c>
      <c r="J406" s="2994">
        <v>0.25</v>
      </c>
      <c r="K406" s="2995">
        <f t="shared" si="67"/>
        <v>56.037499999999994</v>
      </c>
      <c r="L406" s="2996">
        <f t="shared" si="68"/>
        <v>56.04</v>
      </c>
      <c r="M406" s="2990"/>
      <c r="N406" s="2990" t="s">
        <v>77</v>
      </c>
      <c r="O406" s="2990" t="s">
        <v>974</v>
      </c>
      <c r="P406" s="2990" t="s">
        <v>67</v>
      </c>
      <c r="Q406" s="2990" t="s">
        <v>68</v>
      </c>
      <c r="R406" s="2997">
        <v>1</v>
      </c>
      <c r="S406" s="2998">
        <f t="shared" si="69"/>
        <v>56.04</v>
      </c>
    </row>
    <row r="407" spans="1:19" ht="45" customHeight="1" x14ac:dyDescent="0.25">
      <c r="A407" s="2999" t="s">
        <v>23</v>
      </c>
      <c r="B407" s="2999" t="s">
        <v>999</v>
      </c>
      <c r="C407" s="2999" t="s">
        <v>25</v>
      </c>
      <c r="D407" s="2999" t="s">
        <v>1000</v>
      </c>
      <c r="E407" s="2999" t="s">
        <v>1001</v>
      </c>
      <c r="F407" s="3000">
        <f t="shared" si="66"/>
        <v>8</v>
      </c>
      <c r="G407" s="2999" t="s">
        <v>36</v>
      </c>
      <c r="H407" s="3001">
        <v>24.03</v>
      </c>
      <c r="I407" s="3002">
        <v>24.03</v>
      </c>
      <c r="J407" s="3003">
        <v>0.25</v>
      </c>
      <c r="K407" s="3004">
        <f t="shared" si="67"/>
        <v>30.037500000000001</v>
      </c>
      <c r="L407" s="3005">
        <f t="shared" si="68"/>
        <v>240.32</v>
      </c>
      <c r="M407" s="2999"/>
      <c r="N407" s="2999" t="s">
        <v>77</v>
      </c>
      <c r="O407" s="2999" t="s">
        <v>974</v>
      </c>
      <c r="P407" s="2999" t="s">
        <v>67</v>
      </c>
      <c r="Q407" s="2999" t="s">
        <v>68</v>
      </c>
      <c r="R407" s="3006">
        <v>8</v>
      </c>
      <c r="S407" s="3007">
        <f t="shared" si="69"/>
        <v>240.32</v>
      </c>
    </row>
    <row r="408" spans="1:19" ht="45" customHeight="1" x14ac:dyDescent="0.25">
      <c r="A408" s="3008" t="s">
        <v>23</v>
      </c>
      <c r="B408" s="3008" t="s">
        <v>1002</v>
      </c>
      <c r="C408" s="3008" t="s">
        <v>25</v>
      </c>
      <c r="D408" s="3008" t="s">
        <v>1003</v>
      </c>
      <c r="E408" s="3008" t="s">
        <v>1004</v>
      </c>
      <c r="F408" s="3009">
        <f t="shared" si="66"/>
        <v>2</v>
      </c>
      <c r="G408" s="3008" t="s">
        <v>36</v>
      </c>
      <c r="H408" s="3010">
        <v>65.14</v>
      </c>
      <c r="I408" s="3011">
        <v>65.14</v>
      </c>
      <c r="J408" s="3012">
        <v>0.25</v>
      </c>
      <c r="K408" s="3013">
        <f t="shared" si="67"/>
        <v>81.424999999999997</v>
      </c>
      <c r="L408" s="3014">
        <f t="shared" si="68"/>
        <v>162.86000000000001</v>
      </c>
      <c r="M408" s="3008"/>
      <c r="N408" s="3008" t="s">
        <v>77</v>
      </c>
      <c r="O408" s="3008" t="s">
        <v>974</v>
      </c>
      <c r="P408" s="3008" t="s">
        <v>67</v>
      </c>
      <c r="Q408" s="3008" t="s">
        <v>68</v>
      </c>
      <c r="R408" s="3015">
        <v>2</v>
      </c>
      <c r="S408" s="3016">
        <f t="shared" si="69"/>
        <v>162.86000000000001</v>
      </c>
    </row>
    <row r="409" spans="1:19" ht="45" customHeight="1" x14ac:dyDescent="0.25">
      <c r="A409" s="3017" t="s">
        <v>23</v>
      </c>
      <c r="B409" s="3017" t="s">
        <v>1005</v>
      </c>
      <c r="C409" s="3017" t="s">
        <v>25</v>
      </c>
      <c r="D409" s="3017" t="s">
        <v>1006</v>
      </c>
      <c r="E409" s="3017" t="s">
        <v>1007</v>
      </c>
      <c r="F409" s="3018">
        <f t="shared" si="66"/>
        <v>6</v>
      </c>
      <c r="G409" s="3017" t="s">
        <v>36</v>
      </c>
      <c r="H409" s="3019">
        <v>65.14</v>
      </c>
      <c r="I409" s="3020">
        <v>65.14</v>
      </c>
      <c r="J409" s="3021">
        <v>0.25</v>
      </c>
      <c r="K409" s="3022">
        <f t="shared" si="67"/>
        <v>81.424999999999997</v>
      </c>
      <c r="L409" s="3023">
        <f t="shared" si="68"/>
        <v>488.58</v>
      </c>
      <c r="M409" s="3017"/>
      <c r="N409" s="3017" t="s">
        <v>77</v>
      </c>
      <c r="O409" s="3017" t="s">
        <v>974</v>
      </c>
      <c r="P409" s="3017" t="s">
        <v>67</v>
      </c>
      <c r="Q409" s="3017" t="s">
        <v>68</v>
      </c>
      <c r="R409" s="3024">
        <v>6</v>
      </c>
      <c r="S409" s="3025">
        <f t="shared" si="69"/>
        <v>488.58000000000004</v>
      </c>
    </row>
    <row r="410" spans="1:19" ht="45" customHeight="1" x14ac:dyDescent="0.25">
      <c r="A410" s="3026" t="s">
        <v>23</v>
      </c>
      <c r="B410" s="3026" t="s">
        <v>1008</v>
      </c>
      <c r="C410" s="3026" t="s">
        <v>25</v>
      </c>
      <c r="D410" s="3026" t="s">
        <v>1009</v>
      </c>
      <c r="E410" s="3026" t="s">
        <v>1010</v>
      </c>
      <c r="F410" s="3027">
        <f t="shared" si="66"/>
        <v>2</v>
      </c>
      <c r="G410" s="3026" t="s">
        <v>36</v>
      </c>
      <c r="H410" s="3028">
        <v>44.64</v>
      </c>
      <c r="I410" s="3029">
        <v>44.64</v>
      </c>
      <c r="J410" s="3030">
        <v>0.25</v>
      </c>
      <c r="K410" s="3031">
        <f t="shared" si="67"/>
        <v>55.8</v>
      </c>
      <c r="L410" s="3032">
        <f t="shared" si="68"/>
        <v>111.6</v>
      </c>
      <c r="M410" s="3026"/>
      <c r="N410" s="3026" t="s">
        <v>77</v>
      </c>
      <c r="O410" s="3026" t="s">
        <v>974</v>
      </c>
      <c r="P410" s="3026" t="s">
        <v>67</v>
      </c>
      <c r="Q410" s="3026" t="s">
        <v>68</v>
      </c>
      <c r="R410" s="3033">
        <v>2</v>
      </c>
      <c r="S410" s="3034">
        <f t="shared" si="69"/>
        <v>111.6</v>
      </c>
    </row>
    <row r="411" spans="1:19" ht="45" customHeight="1" x14ac:dyDescent="0.25">
      <c r="A411" s="3035" t="s">
        <v>23</v>
      </c>
      <c r="B411" s="3035" t="s">
        <v>1011</v>
      </c>
      <c r="C411" s="3035" t="s">
        <v>38</v>
      </c>
      <c r="D411" s="3035" t="s">
        <v>1012</v>
      </c>
      <c r="E411" s="3035" t="s">
        <v>1013</v>
      </c>
      <c r="F411" s="3036">
        <f t="shared" si="66"/>
        <v>0.24</v>
      </c>
      <c r="G411" s="3035" t="s">
        <v>28</v>
      </c>
      <c r="H411" s="3037">
        <v>700.56</v>
      </c>
      <c r="I411" s="3038">
        <v>700.56</v>
      </c>
      <c r="J411" s="3039">
        <v>0.25</v>
      </c>
      <c r="K411" s="3040">
        <f t="shared" si="67"/>
        <v>875.69999999999993</v>
      </c>
      <c r="L411" s="3041">
        <f t="shared" si="68"/>
        <v>210.17</v>
      </c>
      <c r="M411" s="3035"/>
      <c r="N411" s="3035" t="s">
        <v>77</v>
      </c>
      <c r="O411" s="3035" t="s">
        <v>974</v>
      </c>
      <c r="P411" s="3035" t="s">
        <v>67</v>
      </c>
      <c r="Q411" s="3035" t="s">
        <v>68</v>
      </c>
      <c r="R411" s="3042">
        <v>0.24</v>
      </c>
      <c r="S411" s="3043">
        <f t="shared" si="69"/>
        <v>210.16800000000001</v>
      </c>
    </row>
    <row r="412" spans="1:19" ht="45" customHeight="1" x14ac:dyDescent="0.25">
      <c r="A412" s="3044" t="s">
        <v>19</v>
      </c>
      <c r="B412" s="3044" t="s">
        <v>1014</v>
      </c>
      <c r="C412" s="3044" t="s">
        <v>21</v>
      </c>
      <c r="D412" s="3044" t="s">
        <v>21</v>
      </c>
      <c r="E412" s="3044" t="s">
        <v>1015</v>
      </c>
      <c r="F412" s="3044" t="s">
        <v>21</v>
      </c>
      <c r="G412" s="3044" t="s">
        <v>21</v>
      </c>
      <c r="H412" s="3044" t="s">
        <v>21</v>
      </c>
      <c r="I412" s="3044" t="s">
        <v>21</v>
      </c>
      <c r="J412" s="3044" t="s">
        <v>21</v>
      </c>
      <c r="K412" s="3044" t="s">
        <v>21</v>
      </c>
      <c r="L412" s="3045">
        <f>ROUND(L413,2)+ROUND(L414,2)</f>
        <v>3893.7200000000003</v>
      </c>
      <c r="M412" s="3044" t="s">
        <v>21</v>
      </c>
      <c r="N412" s="3044" t="s">
        <v>21</v>
      </c>
      <c r="O412" s="3044" t="s">
        <v>21</v>
      </c>
      <c r="P412" s="3044" t="s">
        <v>21</v>
      </c>
      <c r="Q412" s="3044" t="s">
        <v>21</v>
      </c>
      <c r="R412" s="3044" t="s">
        <v>21</v>
      </c>
      <c r="S412" s="3044" t="s">
        <v>21</v>
      </c>
    </row>
    <row r="413" spans="1:19" ht="45" customHeight="1" x14ac:dyDescent="0.25">
      <c r="A413" s="3046" t="s">
        <v>23</v>
      </c>
      <c r="B413" s="3046" t="s">
        <v>1016</v>
      </c>
      <c r="C413" s="3046" t="s">
        <v>25</v>
      </c>
      <c r="D413" s="3046" t="s">
        <v>1017</v>
      </c>
      <c r="E413" s="3046" t="s">
        <v>1018</v>
      </c>
      <c r="F413" s="3047">
        <f>R413</f>
        <v>6</v>
      </c>
      <c r="G413" s="3046" t="s">
        <v>36</v>
      </c>
      <c r="H413" s="3048">
        <v>267.91000000000003</v>
      </c>
      <c r="I413" s="3049">
        <v>267.91000000000003</v>
      </c>
      <c r="J413" s="3050">
        <v>0.25</v>
      </c>
      <c r="K413" s="3051">
        <f>ROUND(I413,2)+(ROUND(I413,2)*J413)</f>
        <v>334.88750000000005</v>
      </c>
      <c r="L413" s="3052">
        <f>ROUND(S413,2)</f>
        <v>2009.34</v>
      </c>
      <c r="M413" s="3046"/>
      <c r="N413" s="3046" t="s">
        <v>249</v>
      </c>
      <c r="O413" s="3046" t="s">
        <v>1019</v>
      </c>
      <c r="P413" s="3046" t="s">
        <v>67</v>
      </c>
      <c r="Q413" s="3046" t="s">
        <v>68</v>
      </c>
      <c r="R413" s="3053">
        <v>6</v>
      </c>
      <c r="S413" s="3054">
        <f>ROUND(K413,2)*R413</f>
        <v>2009.34</v>
      </c>
    </row>
    <row r="414" spans="1:19" ht="45" customHeight="1" x14ac:dyDescent="0.25">
      <c r="A414" s="3055" t="s">
        <v>23</v>
      </c>
      <c r="B414" s="3055" t="s">
        <v>1020</v>
      </c>
      <c r="C414" s="3055" t="s">
        <v>25</v>
      </c>
      <c r="D414" s="3055" t="s">
        <v>1021</v>
      </c>
      <c r="E414" s="3055" t="s">
        <v>1022</v>
      </c>
      <c r="F414" s="3056">
        <f>R414</f>
        <v>2</v>
      </c>
      <c r="G414" s="3055" t="s">
        <v>36</v>
      </c>
      <c r="H414" s="3057">
        <v>753.75</v>
      </c>
      <c r="I414" s="3058">
        <v>753.75</v>
      </c>
      <c r="J414" s="3059">
        <v>0.25</v>
      </c>
      <c r="K414" s="3060">
        <f>ROUND(I414,2)+(ROUND(I414,2)*J414)</f>
        <v>942.1875</v>
      </c>
      <c r="L414" s="3061">
        <f>ROUND(S414,2)</f>
        <v>1884.38</v>
      </c>
      <c r="M414" s="3055"/>
      <c r="N414" s="3055" t="s">
        <v>249</v>
      </c>
      <c r="O414" s="3055" t="s">
        <v>1019</v>
      </c>
      <c r="P414" s="3055" t="s">
        <v>67</v>
      </c>
      <c r="Q414" s="3055" t="s">
        <v>68</v>
      </c>
      <c r="R414" s="3062">
        <v>2</v>
      </c>
      <c r="S414" s="3063">
        <f>ROUND(K414,2)*R414</f>
        <v>1884.38</v>
      </c>
    </row>
    <row r="415" spans="1:19" ht="45" customHeight="1" x14ac:dyDescent="0.25">
      <c r="A415" s="3064" t="s">
        <v>19</v>
      </c>
      <c r="B415" s="3064" t="s">
        <v>1023</v>
      </c>
      <c r="C415" s="3064" t="s">
        <v>21</v>
      </c>
      <c r="D415" s="3064" t="s">
        <v>21</v>
      </c>
      <c r="E415" s="3064" t="s">
        <v>1024</v>
      </c>
      <c r="F415" s="3064" t="s">
        <v>21</v>
      </c>
      <c r="G415" s="3064" t="s">
        <v>21</v>
      </c>
      <c r="H415" s="3064" t="s">
        <v>21</v>
      </c>
      <c r="I415" s="3064" t="s">
        <v>21</v>
      </c>
      <c r="J415" s="3064" t="s">
        <v>21</v>
      </c>
      <c r="K415" s="3064" t="s">
        <v>21</v>
      </c>
      <c r="L415" s="3065">
        <f>ROUND(L416,2)+ROUND(L417,2)</f>
        <v>2923.41</v>
      </c>
      <c r="M415" s="3064" t="s">
        <v>21</v>
      </c>
      <c r="N415" s="3064" t="s">
        <v>21</v>
      </c>
      <c r="O415" s="3064" t="s">
        <v>21</v>
      </c>
      <c r="P415" s="3064" t="s">
        <v>21</v>
      </c>
      <c r="Q415" s="3064" t="s">
        <v>21</v>
      </c>
      <c r="R415" s="3064" t="s">
        <v>21</v>
      </c>
      <c r="S415" s="3064" t="s">
        <v>21</v>
      </c>
    </row>
    <row r="416" spans="1:19" ht="45" customHeight="1" x14ac:dyDescent="0.25">
      <c r="A416" s="3066" t="s">
        <v>23</v>
      </c>
      <c r="B416" s="3066" t="s">
        <v>1025</v>
      </c>
      <c r="C416" s="3066" t="s">
        <v>25</v>
      </c>
      <c r="D416" s="3066" t="s">
        <v>1026</v>
      </c>
      <c r="E416" s="3066" t="s">
        <v>1027</v>
      </c>
      <c r="F416" s="3067">
        <f>R416</f>
        <v>1</v>
      </c>
      <c r="G416" s="3066" t="s">
        <v>36</v>
      </c>
      <c r="H416" s="3068">
        <v>1372.81</v>
      </c>
      <c r="I416" s="3069">
        <v>1372.81</v>
      </c>
      <c r="J416" s="3070">
        <v>0.25</v>
      </c>
      <c r="K416" s="3071">
        <f>ROUND(I416,2)+(ROUND(I416,2)*J416)</f>
        <v>1716.0124999999998</v>
      </c>
      <c r="L416" s="3072">
        <f>ROUND(S416,2)</f>
        <v>1716.01</v>
      </c>
      <c r="M416" s="3066"/>
      <c r="N416" s="3066" t="s">
        <v>249</v>
      </c>
      <c r="O416" s="3066" t="s">
        <v>1019</v>
      </c>
      <c r="P416" s="3066" t="s">
        <v>67</v>
      </c>
      <c r="Q416" s="3066" t="s">
        <v>68</v>
      </c>
      <c r="R416" s="3073">
        <v>1</v>
      </c>
      <c r="S416" s="3074">
        <f>ROUND(K416,2)*R416</f>
        <v>1716.01</v>
      </c>
    </row>
    <row r="417" spans="1:19" ht="45" customHeight="1" x14ac:dyDescent="0.25">
      <c r="A417" s="3075" t="s">
        <v>23</v>
      </c>
      <c r="B417" s="3075" t="s">
        <v>1028</v>
      </c>
      <c r="C417" s="3075" t="s">
        <v>25</v>
      </c>
      <c r="D417" s="3075" t="s">
        <v>1029</v>
      </c>
      <c r="E417" s="3075" t="s">
        <v>1030</v>
      </c>
      <c r="F417" s="3076">
        <f>R417</f>
        <v>1</v>
      </c>
      <c r="G417" s="3075" t="s">
        <v>36</v>
      </c>
      <c r="H417" s="3077">
        <v>965.92</v>
      </c>
      <c r="I417" s="3078">
        <v>965.92</v>
      </c>
      <c r="J417" s="3079">
        <v>0.25</v>
      </c>
      <c r="K417" s="3080">
        <f>ROUND(I417,2)+(ROUND(I417,2)*J417)</f>
        <v>1207.3999999999999</v>
      </c>
      <c r="L417" s="3081">
        <f>ROUND(S417,2)</f>
        <v>1207.4000000000001</v>
      </c>
      <c r="M417" s="3075"/>
      <c r="N417" s="3075" t="s">
        <v>249</v>
      </c>
      <c r="O417" s="3075" t="s">
        <v>1019</v>
      </c>
      <c r="P417" s="3075" t="s">
        <v>67</v>
      </c>
      <c r="Q417" s="3075" t="s">
        <v>68</v>
      </c>
      <c r="R417" s="3082">
        <v>1</v>
      </c>
      <c r="S417" s="3083">
        <f>ROUND(K417,2)*R417</f>
        <v>1207.4000000000001</v>
      </c>
    </row>
    <row r="418" spans="1:19" ht="45" customHeight="1" x14ac:dyDescent="0.25">
      <c r="A418" s="3084" t="s">
        <v>19</v>
      </c>
      <c r="B418" s="3084" t="s">
        <v>1031</v>
      </c>
      <c r="C418" s="3084" t="s">
        <v>21</v>
      </c>
      <c r="D418" s="3084" t="s">
        <v>21</v>
      </c>
      <c r="E418" s="3084" t="s">
        <v>760</v>
      </c>
      <c r="F418" s="3084" t="s">
        <v>21</v>
      </c>
      <c r="G418" s="3084" t="s">
        <v>21</v>
      </c>
      <c r="H418" s="3084" t="s">
        <v>21</v>
      </c>
      <c r="I418" s="3084" t="s">
        <v>21</v>
      </c>
      <c r="J418" s="3084" t="s">
        <v>21</v>
      </c>
      <c r="K418" s="3084" t="s">
        <v>21</v>
      </c>
      <c r="L418" s="3085">
        <f>ROUND(L419,2)+ROUND(L420,2)+ROUND(L421,2)+ROUND(L422,2)+ROUND(L423,2)+ROUND(L424,2)+ROUND(L425,2)+ROUND(L426,2)</f>
        <v>23393.97</v>
      </c>
      <c r="M418" s="3084" t="s">
        <v>21</v>
      </c>
      <c r="N418" s="3084" t="s">
        <v>21</v>
      </c>
      <c r="O418" s="3084" t="s">
        <v>21</v>
      </c>
      <c r="P418" s="3084" t="s">
        <v>21</v>
      </c>
      <c r="Q418" s="3084" t="s">
        <v>21</v>
      </c>
      <c r="R418" s="3084" t="s">
        <v>21</v>
      </c>
      <c r="S418" s="3084" t="s">
        <v>21</v>
      </c>
    </row>
    <row r="419" spans="1:19" ht="45" customHeight="1" x14ac:dyDescent="0.25">
      <c r="A419" s="3086" t="s">
        <v>23</v>
      </c>
      <c r="B419" s="3086" t="s">
        <v>1032</v>
      </c>
      <c r="C419" s="3086" t="s">
        <v>25</v>
      </c>
      <c r="D419" s="3086" t="s">
        <v>716</v>
      </c>
      <c r="E419" s="3086" t="s">
        <v>717</v>
      </c>
      <c r="F419" s="3087">
        <f t="shared" ref="F419:F426" si="70">R419</f>
        <v>5</v>
      </c>
      <c r="G419" s="3086" t="s">
        <v>36</v>
      </c>
      <c r="H419" s="3088">
        <v>380.32</v>
      </c>
      <c r="I419" s="3089">
        <v>380.32</v>
      </c>
      <c r="J419" s="3090">
        <v>0.25</v>
      </c>
      <c r="K419" s="3091">
        <f t="shared" ref="K419:K426" si="71">ROUND(I419,2)+(ROUND(I419,2)*J419)</f>
        <v>475.4</v>
      </c>
      <c r="L419" s="3092">
        <f t="shared" ref="L419:L426" si="72">ROUND(S419,2)</f>
        <v>2377</v>
      </c>
      <c r="M419" s="3086"/>
      <c r="N419" s="3086" t="s">
        <v>249</v>
      </c>
      <c r="O419" s="3086" t="s">
        <v>1019</v>
      </c>
      <c r="P419" s="3086" t="s">
        <v>67</v>
      </c>
      <c r="Q419" s="3086" t="s">
        <v>68</v>
      </c>
      <c r="R419" s="3093">
        <v>5</v>
      </c>
      <c r="S419" s="3094">
        <f t="shared" ref="S419:S426" si="73">ROUND(K419,2)*R419</f>
        <v>2377</v>
      </c>
    </row>
    <row r="420" spans="1:19" ht="45" customHeight="1" x14ac:dyDescent="0.25">
      <c r="A420" s="3095" t="s">
        <v>23</v>
      </c>
      <c r="B420" s="3095" t="s">
        <v>1033</v>
      </c>
      <c r="C420" s="3095" t="s">
        <v>25</v>
      </c>
      <c r="D420" s="3095" t="s">
        <v>1034</v>
      </c>
      <c r="E420" s="3095" t="s">
        <v>1035</v>
      </c>
      <c r="F420" s="3096">
        <f t="shared" si="70"/>
        <v>3</v>
      </c>
      <c r="G420" s="3095" t="s">
        <v>36</v>
      </c>
      <c r="H420" s="3097">
        <v>622.64</v>
      </c>
      <c r="I420" s="3098">
        <v>622.64</v>
      </c>
      <c r="J420" s="3099">
        <v>0.25</v>
      </c>
      <c r="K420" s="3100">
        <f t="shared" si="71"/>
        <v>778.3</v>
      </c>
      <c r="L420" s="3101">
        <f t="shared" si="72"/>
        <v>2334.9</v>
      </c>
      <c r="M420" s="3095"/>
      <c r="N420" s="3095" t="s">
        <v>249</v>
      </c>
      <c r="O420" s="3095" t="s">
        <v>1019</v>
      </c>
      <c r="P420" s="3095" t="s">
        <v>67</v>
      </c>
      <c r="Q420" s="3095" t="s">
        <v>68</v>
      </c>
      <c r="R420" s="3102">
        <v>3</v>
      </c>
      <c r="S420" s="3103">
        <f t="shared" si="73"/>
        <v>2334.8999999999996</v>
      </c>
    </row>
    <row r="421" spans="1:19" ht="45" customHeight="1" x14ac:dyDescent="0.25">
      <c r="A421" s="3104" t="s">
        <v>23</v>
      </c>
      <c r="B421" s="3104" t="s">
        <v>1036</v>
      </c>
      <c r="C421" s="3104" t="s">
        <v>25</v>
      </c>
      <c r="D421" s="3104" t="s">
        <v>1037</v>
      </c>
      <c r="E421" s="3104" t="s">
        <v>1038</v>
      </c>
      <c r="F421" s="3105">
        <f t="shared" si="70"/>
        <v>1</v>
      </c>
      <c r="G421" s="3104" t="s">
        <v>36</v>
      </c>
      <c r="H421" s="3106">
        <v>181.33</v>
      </c>
      <c r="I421" s="3107">
        <v>181.33</v>
      </c>
      <c r="J421" s="3108">
        <v>0.25</v>
      </c>
      <c r="K421" s="3109">
        <f t="shared" si="71"/>
        <v>226.66250000000002</v>
      </c>
      <c r="L421" s="3110">
        <f t="shared" si="72"/>
        <v>226.66</v>
      </c>
      <c r="M421" s="3104"/>
      <c r="N421" s="3104" t="s">
        <v>249</v>
      </c>
      <c r="O421" s="3104" t="s">
        <v>1019</v>
      </c>
      <c r="P421" s="3104" t="s">
        <v>67</v>
      </c>
      <c r="Q421" s="3104" t="s">
        <v>68</v>
      </c>
      <c r="R421" s="3111">
        <v>1</v>
      </c>
      <c r="S421" s="3112">
        <f t="shared" si="73"/>
        <v>226.66</v>
      </c>
    </row>
    <row r="422" spans="1:19" ht="45" customHeight="1" x14ac:dyDescent="0.25">
      <c r="A422" s="3113" t="s">
        <v>23</v>
      </c>
      <c r="B422" s="3113" t="s">
        <v>1039</v>
      </c>
      <c r="C422" s="3113" t="s">
        <v>38</v>
      </c>
      <c r="D422" s="3113" t="s">
        <v>1040</v>
      </c>
      <c r="E422" s="3113" t="s">
        <v>1041</v>
      </c>
      <c r="F422" s="3114">
        <f t="shared" si="70"/>
        <v>1</v>
      </c>
      <c r="G422" s="3113" t="s">
        <v>36</v>
      </c>
      <c r="H422" s="3115">
        <v>4315.95</v>
      </c>
      <c r="I422" s="3116">
        <v>4315.95</v>
      </c>
      <c r="J422" s="3117">
        <v>0.25</v>
      </c>
      <c r="K422" s="3118">
        <f t="shared" si="71"/>
        <v>5394.9375</v>
      </c>
      <c r="L422" s="3119">
        <f t="shared" si="72"/>
        <v>5394.94</v>
      </c>
      <c r="M422" s="3113"/>
      <c r="N422" s="3113" t="s">
        <v>249</v>
      </c>
      <c r="O422" s="3113" t="s">
        <v>1019</v>
      </c>
      <c r="P422" s="3113" t="s">
        <v>67</v>
      </c>
      <c r="Q422" s="3113" t="s">
        <v>68</v>
      </c>
      <c r="R422" s="3120">
        <v>1</v>
      </c>
      <c r="S422" s="3121">
        <f t="shared" si="73"/>
        <v>5394.94</v>
      </c>
    </row>
    <row r="423" spans="1:19" ht="45" customHeight="1" x14ac:dyDescent="0.25">
      <c r="A423" s="3122" t="s">
        <v>23</v>
      </c>
      <c r="B423" s="3122" t="s">
        <v>1042</v>
      </c>
      <c r="C423" s="3122" t="s">
        <v>38</v>
      </c>
      <c r="D423" s="3122" t="s">
        <v>1043</v>
      </c>
      <c r="E423" s="3122" t="s">
        <v>1044</v>
      </c>
      <c r="F423" s="3123">
        <f t="shared" si="70"/>
        <v>1</v>
      </c>
      <c r="G423" s="3122" t="s">
        <v>36</v>
      </c>
      <c r="H423" s="3124">
        <v>514.14</v>
      </c>
      <c r="I423" s="3125">
        <v>514.14</v>
      </c>
      <c r="J423" s="3126">
        <v>0.25</v>
      </c>
      <c r="K423" s="3127">
        <f t="shared" si="71"/>
        <v>642.67499999999995</v>
      </c>
      <c r="L423" s="3128">
        <f t="shared" si="72"/>
        <v>642.67999999999995</v>
      </c>
      <c r="M423" s="3122"/>
      <c r="N423" s="3122" t="s">
        <v>249</v>
      </c>
      <c r="O423" s="3122" t="s">
        <v>1019</v>
      </c>
      <c r="P423" s="3122" t="s">
        <v>67</v>
      </c>
      <c r="Q423" s="3122" t="s">
        <v>68</v>
      </c>
      <c r="R423" s="3129">
        <v>1</v>
      </c>
      <c r="S423" s="3130">
        <f t="shared" si="73"/>
        <v>642.67999999999995</v>
      </c>
    </row>
    <row r="424" spans="1:19" ht="45" customHeight="1" x14ac:dyDescent="0.25">
      <c r="A424" s="3131" t="s">
        <v>23</v>
      </c>
      <c r="B424" s="3131" t="s">
        <v>1045</v>
      </c>
      <c r="C424" s="3131" t="s">
        <v>38</v>
      </c>
      <c r="D424" s="3131" t="s">
        <v>1046</v>
      </c>
      <c r="E424" s="3131" t="s">
        <v>1047</v>
      </c>
      <c r="F424" s="3132">
        <f t="shared" si="70"/>
        <v>1</v>
      </c>
      <c r="G424" s="3131" t="s">
        <v>36</v>
      </c>
      <c r="H424" s="3133">
        <v>3407.03</v>
      </c>
      <c r="I424" s="3134">
        <v>3407.03</v>
      </c>
      <c r="J424" s="3135">
        <v>0.25</v>
      </c>
      <c r="K424" s="3136">
        <f t="shared" si="71"/>
        <v>4258.7875000000004</v>
      </c>
      <c r="L424" s="3137">
        <f t="shared" si="72"/>
        <v>4258.79</v>
      </c>
      <c r="M424" s="3131"/>
      <c r="N424" s="3131" t="s">
        <v>249</v>
      </c>
      <c r="O424" s="3131" t="s">
        <v>1019</v>
      </c>
      <c r="P424" s="3131" t="s">
        <v>67</v>
      </c>
      <c r="Q424" s="3131" t="s">
        <v>68</v>
      </c>
      <c r="R424" s="3138">
        <v>1</v>
      </c>
      <c r="S424" s="3139">
        <f t="shared" si="73"/>
        <v>4258.79</v>
      </c>
    </row>
    <row r="425" spans="1:19" ht="45" customHeight="1" x14ac:dyDescent="0.25">
      <c r="A425" s="3140" t="s">
        <v>23</v>
      </c>
      <c r="B425" s="3140" t="s">
        <v>1048</v>
      </c>
      <c r="C425" s="3140" t="s">
        <v>25</v>
      </c>
      <c r="D425" s="3140" t="s">
        <v>1049</v>
      </c>
      <c r="E425" s="3140" t="s">
        <v>1050</v>
      </c>
      <c r="F425" s="3141">
        <f t="shared" si="70"/>
        <v>2</v>
      </c>
      <c r="G425" s="3140" t="s">
        <v>36</v>
      </c>
      <c r="H425" s="3142">
        <v>1181.97</v>
      </c>
      <c r="I425" s="3143">
        <v>1181.97</v>
      </c>
      <c r="J425" s="3144">
        <v>0.25</v>
      </c>
      <c r="K425" s="3145">
        <f t="shared" si="71"/>
        <v>1477.4625000000001</v>
      </c>
      <c r="L425" s="3146">
        <f t="shared" si="72"/>
        <v>2954.92</v>
      </c>
      <c r="M425" s="3140"/>
      <c r="N425" s="3140" t="s">
        <v>249</v>
      </c>
      <c r="O425" s="3140" t="s">
        <v>1019</v>
      </c>
      <c r="P425" s="3140" t="s">
        <v>67</v>
      </c>
      <c r="Q425" s="3140" t="s">
        <v>68</v>
      </c>
      <c r="R425" s="3147">
        <v>2</v>
      </c>
      <c r="S425" s="3148">
        <f t="shared" si="73"/>
        <v>2954.92</v>
      </c>
    </row>
    <row r="426" spans="1:19" ht="45" customHeight="1" x14ac:dyDescent="0.25">
      <c r="A426" s="3149" t="s">
        <v>23</v>
      </c>
      <c r="B426" s="3149" t="s">
        <v>1051</v>
      </c>
      <c r="C426" s="3149" t="s">
        <v>38</v>
      </c>
      <c r="D426" s="3149" t="s">
        <v>1052</v>
      </c>
      <c r="E426" s="3149" t="s">
        <v>1053</v>
      </c>
      <c r="F426" s="3150">
        <f t="shared" si="70"/>
        <v>1</v>
      </c>
      <c r="G426" s="3149" t="s">
        <v>36</v>
      </c>
      <c r="H426" s="3151">
        <v>4163.26</v>
      </c>
      <c r="I426" s="3152">
        <v>4163.26</v>
      </c>
      <c r="J426" s="3153">
        <v>0.25</v>
      </c>
      <c r="K426" s="3154">
        <f t="shared" si="71"/>
        <v>5204.0750000000007</v>
      </c>
      <c r="L426" s="3155">
        <f t="shared" si="72"/>
        <v>5204.08</v>
      </c>
      <c r="M426" s="3149"/>
      <c r="N426" s="3149" t="s">
        <v>249</v>
      </c>
      <c r="O426" s="3149" t="s">
        <v>1019</v>
      </c>
      <c r="P426" s="3149" t="s">
        <v>67</v>
      </c>
      <c r="Q426" s="3149" t="s">
        <v>68</v>
      </c>
      <c r="R426" s="3156">
        <v>1</v>
      </c>
      <c r="S426" s="3157">
        <f t="shared" si="73"/>
        <v>5204.08</v>
      </c>
    </row>
    <row r="427" spans="1:19" ht="45" customHeight="1" x14ac:dyDescent="0.25">
      <c r="A427" s="3158" t="s">
        <v>19</v>
      </c>
      <c r="B427" s="3158" t="s">
        <v>1054</v>
      </c>
      <c r="C427" s="3158" t="s">
        <v>21</v>
      </c>
      <c r="D427" s="3158" t="s">
        <v>21</v>
      </c>
      <c r="E427" s="3158" t="s">
        <v>768</v>
      </c>
      <c r="F427" s="3158" t="s">
        <v>21</v>
      </c>
      <c r="G427" s="3158" t="s">
        <v>21</v>
      </c>
      <c r="H427" s="3158" t="s">
        <v>21</v>
      </c>
      <c r="I427" s="3158" t="s">
        <v>21</v>
      </c>
      <c r="J427" s="3158" t="s">
        <v>21</v>
      </c>
      <c r="K427" s="3158" t="s">
        <v>21</v>
      </c>
      <c r="L427" s="3159">
        <f>ROUND(L428,2)+ROUND(L429,2)+ROUND(L430,2)+ROUND(L431,2)+ROUND(L432,2)</f>
        <v>11025.220000000001</v>
      </c>
      <c r="M427" s="3158" t="s">
        <v>21</v>
      </c>
      <c r="N427" s="3158" t="s">
        <v>21</v>
      </c>
      <c r="O427" s="3158" t="s">
        <v>21</v>
      </c>
      <c r="P427" s="3158" t="s">
        <v>21</v>
      </c>
      <c r="Q427" s="3158" t="s">
        <v>21</v>
      </c>
      <c r="R427" s="3158" t="s">
        <v>21</v>
      </c>
      <c r="S427" s="3158" t="s">
        <v>21</v>
      </c>
    </row>
    <row r="428" spans="1:19" ht="45" customHeight="1" x14ac:dyDescent="0.25">
      <c r="A428" s="3160" t="s">
        <v>23</v>
      </c>
      <c r="B428" s="3160" t="s">
        <v>1055</v>
      </c>
      <c r="C428" s="3160" t="s">
        <v>25</v>
      </c>
      <c r="D428" s="3160" t="s">
        <v>1056</v>
      </c>
      <c r="E428" s="3160" t="s">
        <v>1057</v>
      </c>
      <c r="F428" s="3161">
        <f>R428</f>
        <v>7</v>
      </c>
      <c r="G428" s="3160" t="s">
        <v>36</v>
      </c>
      <c r="H428" s="3162">
        <v>123</v>
      </c>
      <c r="I428" s="3163">
        <v>123</v>
      </c>
      <c r="J428" s="3164">
        <v>0.25</v>
      </c>
      <c r="K428" s="3165">
        <f>ROUND(I428,2)+(ROUND(I428,2)*J428)</f>
        <v>153.75</v>
      </c>
      <c r="L428" s="3166">
        <f>ROUND(S428,2)</f>
        <v>1076.25</v>
      </c>
      <c r="M428" s="3160"/>
      <c r="N428" s="3160" t="s">
        <v>249</v>
      </c>
      <c r="O428" s="3160" t="s">
        <v>1019</v>
      </c>
      <c r="P428" s="3160" t="s">
        <v>67</v>
      </c>
      <c r="Q428" s="3160" t="s">
        <v>68</v>
      </c>
      <c r="R428" s="3167">
        <v>7</v>
      </c>
      <c r="S428" s="3168">
        <f>ROUND(K428,2)*R428</f>
        <v>1076.25</v>
      </c>
    </row>
    <row r="429" spans="1:19" ht="45" customHeight="1" x14ac:dyDescent="0.25">
      <c r="A429" s="3169" t="s">
        <v>23</v>
      </c>
      <c r="B429" s="3169" t="s">
        <v>1058</v>
      </c>
      <c r="C429" s="3169" t="s">
        <v>25</v>
      </c>
      <c r="D429" s="3169" t="s">
        <v>1059</v>
      </c>
      <c r="E429" s="3169" t="s">
        <v>1060</v>
      </c>
      <c r="F429" s="3170">
        <f>R429</f>
        <v>63</v>
      </c>
      <c r="G429" s="3169" t="s">
        <v>44</v>
      </c>
      <c r="H429" s="3171">
        <v>108.5</v>
      </c>
      <c r="I429" s="3172">
        <v>108.5</v>
      </c>
      <c r="J429" s="3173">
        <v>0.25</v>
      </c>
      <c r="K429" s="3174">
        <f>ROUND(I429,2)+(ROUND(I429,2)*J429)</f>
        <v>135.625</v>
      </c>
      <c r="L429" s="3175">
        <f>ROUND(S429,2)</f>
        <v>8544.69</v>
      </c>
      <c r="M429" s="3169"/>
      <c r="N429" s="3169" t="s">
        <v>249</v>
      </c>
      <c r="O429" s="3169" t="s">
        <v>1019</v>
      </c>
      <c r="P429" s="3169" t="s">
        <v>67</v>
      </c>
      <c r="Q429" s="3169" t="s">
        <v>68</v>
      </c>
      <c r="R429" s="3176">
        <v>63</v>
      </c>
      <c r="S429" s="3177">
        <f>ROUND(K429,2)*R429</f>
        <v>8544.69</v>
      </c>
    </row>
    <row r="430" spans="1:19" ht="45" customHeight="1" x14ac:dyDescent="0.25">
      <c r="A430" s="3178" t="s">
        <v>23</v>
      </c>
      <c r="B430" s="3178" t="s">
        <v>1061</v>
      </c>
      <c r="C430" s="3178" t="s">
        <v>25</v>
      </c>
      <c r="D430" s="3178" t="s">
        <v>1062</v>
      </c>
      <c r="E430" s="3178" t="s">
        <v>1063</v>
      </c>
      <c r="F430" s="3179">
        <f>R430</f>
        <v>1</v>
      </c>
      <c r="G430" s="3178" t="s">
        <v>36</v>
      </c>
      <c r="H430" s="3180">
        <v>133.18</v>
      </c>
      <c r="I430" s="3181">
        <v>133.18</v>
      </c>
      <c r="J430" s="3182">
        <v>0.25</v>
      </c>
      <c r="K430" s="3183">
        <f>ROUND(I430,2)+(ROUND(I430,2)*J430)</f>
        <v>166.47500000000002</v>
      </c>
      <c r="L430" s="3184">
        <f>ROUND(S430,2)</f>
        <v>166.48</v>
      </c>
      <c r="M430" s="3178"/>
      <c r="N430" s="3178" t="s">
        <v>249</v>
      </c>
      <c r="O430" s="3178" t="s">
        <v>1019</v>
      </c>
      <c r="P430" s="3178" t="s">
        <v>67</v>
      </c>
      <c r="Q430" s="3178" t="s">
        <v>68</v>
      </c>
      <c r="R430" s="3185">
        <v>1</v>
      </c>
      <c r="S430" s="3186">
        <f>ROUND(K430,2)*R430</f>
        <v>166.48</v>
      </c>
    </row>
    <row r="431" spans="1:19" ht="45" customHeight="1" x14ac:dyDescent="0.25">
      <c r="A431" s="3187" t="s">
        <v>23</v>
      </c>
      <c r="B431" s="3187" t="s">
        <v>1064</v>
      </c>
      <c r="C431" s="3187" t="s">
        <v>25</v>
      </c>
      <c r="D431" s="3187" t="s">
        <v>1065</v>
      </c>
      <c r="E431" s="3187" t="s">
        <v>1066</v>
      </c>
      <c r="F431" s="3188">
        <f>R431</f>
        <v>2</v>
      </c>
      <c r="G431" s="3187" t="s">
        <v>36</v>
      </c>
      <c r="H431" s="3189">
        <v>79.709999999999994</v>
      </c>
      <c r="I431" s="3190">
        <v>79.709999999999994</v>
      </c>
      <c r="J431" s="3191">
        <v>0.25</v>
      </c>
      <c r="K431" s="3192">
        <f>ROUND(I431,2)+(ROUND(I431,2)*J431)</f>
        <v>99.637499999999989</v>
      </c>
      <c r="L431" s="3193">
        <f>ROUND(S431,2)</f>
        <v>199.28</v>
      </c>
      <c r="M431" s="3187"/>
      <c r="N431" s="3187" t="s">
        <v>249</v>
      </c>
      <c r="O431" s="3187" t="s">
        <v>1019</v>
      </c>
      <c r="P431" s="3187" t="s">
        <v>67</v>
      </c>
      <c r="Q431" s="3187" t="s">
        <v>68</v>
      </c>
      <c r="R431" s="3194">
        <v>2</v>
      </c>
      <c r="S431" s="3195">
        <f>ROUND(K431,2)*R431</f>
        <v>199.28</v>
      </c>
    </row>
    <row r="432" spans="1:19" ht="45" customHeight="1" x14ac:dyDescent="0.25">
      <c r="A432" s="3196" t="s">
        <v>23</v>
      </c>
      <c r="B432" s="3196" t="s">
        <v>1067</v>
      </c>
      <c r="C432" s="3196" t="s">
        <v>25</v>
      </c>
      <c r="D432" s="3196" t="s">
        <v>1068</v>
      </c>
      <c r="E432" s="3196" t="s">
        <v>1069</v>
      </c>
      <c r="F432" s="3197">
        <f>R432</f>
        <v>4</v>
      </c>
      <c r="G432" s="3196" t="s">
        <v>36</v>
      </c>
      <c r="H432" s="3198">
        <v>207.7</v>
      </c>
      <c r="I432" s="3199">
        <v>207.7</v>
      </c>
      <c r="J432" s="3200">
        <v>0.25</v>
      </c>
      <c r="K432" s="3201">
        <f>ROUND(I432,2)+(ROUND(I432,2)*J432)</f>
        <v>259.625</v>
      </c>
      <c r="L432" s="3202">
        <f>ROUND(S432,2)</f>
        <v>1038.52</v>
      </c>
      <c r="M432" s="3196"/>
      <c r="N432" s="3196" t="s">
        <v>249</v>
      </c>
      <c r="O432" s="3196" t="s">
        <v>1019</v>
      </c>
      <c r="P432" s="3196" t="s">
        <v>67</v>
      </c>
      <c r="Q432" s="3196" t="s">
        <v>68</v>
      </c>
      <c r="R432" s="3203">
        <v>4</v>
      </c>
      <c r="S432" s="3204">
        <f>ROUND(K432,2)*R432</f>
        <v>1038.52</v>
      </c>
    </row>
    <row r="433" spans="1:19" ht="45" customHeight="1" x14ac:dyDescent="0.25">
      <c r="A433" s="3205" t="s">
        <v>19</v>
      </c>
      <c r="B433" s="3205" t="s">
        <v>1070</v>
      </c>
      <c r="C433" s="3205" t="s">
        <v>21</v>
      </c>
      <c r="D433" s="3205" t="s">
        <v>21</v>
      </c>
      <c r="E433" s="3205" t="s">
        <v>1071</v>
      </c>
      <c r="F433" s="3205" t="s">
        <v>21</v>
      </c>
      <c r="G433" s="3205" t="s">
        <v>21</v>
      </c>
      <c r="H433" s="3205" t="s">
        <v>21</v>
      </c>
      <c r="I433" s="3205" t="s">
        <v>21</v>
      </c>
      <c r="J433" s="3205" t="s">
        <v>21</v>
      </c>
      <c r="K433" s="3205" t="s">
        <v>21</v>
      </c>
      <c r="L433" s="3206">
        <f>ROUND(L434,2)+ROUND(L435,2)+ROUND(L436,2)</f>
        <v>3194.59</v>
      </c>
      <c r="M433" s="3205" t="s">
        <v>21</v>
      </c>
      <c r="N433" s="3205" t="s">
        <v>21</v>
      </c>
      <c r="O433" s="3205" t="s">
        <v>21</v>
      </c>
      <c r="P433" s="3205" t="s">
        <v>21</v>
      </c>
      <c r="Q433" s="3205" t="s">
        <v>21</v>
      </c>
      <c r="R433" s="3205" t="s">
        <v>21</v>
      </c>
      <c r="S433" s="3205" t="s">
        <v>21</v>
      </c>
    </row>
    <row r="434" spans="1:19" ht="45" customHeight="1" x14ac:dyDescent="0.25">
      <c r="A434" s="3207" t="s">
        <v>23</v>
      </c>
      <c r="B434" s="3207" t="s">
        <v>1072</v>
      </c>
      <c r="C434" s="3207" t="s">
        <v>25</v>
      </c>
      <c r="D434" s="3207" t="s">
        <v>1073</v>
      </c>
      <c r="E434" s="3207" t="s">
        <v>1074</v>
      </c>
      <c r="F434" s="3208">
        <f>R434</f>
        <v>36</v>
      </c>
      <c r="G434" s="3207" t="s">
        <v>36</v>
      </c>
      <c r="H434" s="3209">
        <v>18.79</v>
      </c>
      <c r="I434" s="3210">
        <v>18.79</v>
      </c>
      <c r="J434" s="3211">
        <v>0.25</v>
      </c>
      <c r="K434" s="3212">
        <f>ROUND(I434,2)+(ROUND(I434,2)*J434)</f>
        <v>23.487499999999997</v>
      </c>
      <c r="L434" s="3213">
        <f>ROUND(S434,2)</f>
        <v>845.64</v>
      </c>
      <c r="M434" s="3207"/>
      <c r="N434" s="3207" t="s">
        <v>249</v>
      </c>
      <c r="O434" s="3207" t="s">
        <v>1019</v>
      </c>
      <c r="P434" s="3207" t="s">
        <v>67</v>
      </c>
      <c r="Q434" s="3207" t="s">
        <v>68</v>
      </c>
      <c r="R434" s="3214">
        <v>36</v>
      </c>
      <c r="S434" s="3215">
        <f>ROUND(K434,2)*R434</f>
        <v>845.64</v>
      </c>
    </row>
    <row r="435" spans="1:19" ht="45" customHeight="1" x14ac:dyDescent="0.25">
      <c r="A435" s="3216" t="s">
        <v>23</v>
      </c>
      <c r="B435" s="3216" t="s">
        <v>1075</v>
      </c>
      <c r="C435" s="3216" t="s">
        <v>38</v>
      </c>
      <c r="D435" s="3216" t="s">
        <v>1076</v>
      </c>
      <c r="E435" s="3216" t="s">
        <v>1077</v>
      </c>
      <c r="F435" s="3217">
        <f>R435</f>
        <v>34</v>
      </c>
      <c r="G435" s="3216" t="s">
        <v>36</v>
      </c>
      <c r="H435" s="3218">
        <v>41.96</v>
      </c>
      <c r="I435" s="3219">
        <v>41.96</v>
      </c>
      <c r="J435" s="3220">
        <v>0.25</v>
      </c>
      <c r="K435" s="3221">
        <f>ROUND(I435,2)+(ROUND(I435,2)*J435)</f>
        <v>52.45</v>
      </c>
      <c r="L435" s="3222">
        <f>ROUND(S435,2)</f>
        <v>1783.3</v>
      </c>
      <c r="M435" s="3216"/>
      <c r="N435" s="3216" t="s">
        <v>249</v>
      </c>
      <c r="O435" s="3216" t="s">
        <v>1019</v>
      </c>
      <c r="P435" s="3216" t="s">
        <v>67</v>
      </c>
      <c r="Q435" s="3216" t="s">
        <v>68</v>
      </c>
      <c r="R435" s="3223">
        <v>34</v>
      </c>
      <c r="S435" s="3224">
        <f>ROUND(K435,2)*R435</f>
        <v>1783.3000000000002</v>
      </c>
    </row>
    <row r="436" spans="1:19" ht="45" customHeight="1" x14ac:dyDescent="0.25">
      <c r="A436" s="3225" t="s">
        <v>23</v>
      </c>
      <c r="B436" s="3225" t="s">
        <v>1078</v>
      </c>
      <c r="C436" s="3225" t="s">
        <v>25</v>
      </c>
      <c r="D436" s="3225" t="s">
        <v>1079</v>
      </c>
      <c r="E436" s="3225" t="s">
        <v>1080</v>
      </c>
      <c r="F436" s="3226">
        <f>R436</f>
        <v>5</v>
      </c>
      <c r="G436" s="3225" t="s">
        <v>28</v>
      </c>
      <c r="H436" s="3227">
        <v>90.5</v>
      </c>
      <c r="I436" s="3228">
        <v>90.5</v>
      </c>
      <c r="J436" s="3229">
        <v>0.25</v>
      </c>
      <c r="K436" s="3230">
        <f>ROUND(I436,2)+(ROUND(I436,2)*J436)</f>
        <v>113.125</v>
      </c>
      <c r="L436" s="3231">
        <f>ROUND(S436,2)</f>
        <v>565.65</v>
      </c>
      <c r="M436" s="3225"/>
      <c r="N436" s="3225" t="s">
        <v>249</v>
      </c>
      <c r="O436" s="3225" t="s">
        <v>1019</v>
      </c>
      <c r="P436" s="3225" t="s">
        <v>67</v>
      </c>
      <c r="Q436" s="3225" t="s">
        <v>68</v>
      </c>
      <c r="R436" s="3232">
        <v>5</v>
      </c>
      <c r="S436" s="3233">
        <f>ROUND(K436,2)*R436</f>
        <v>565.65</v>
      </c>
    </row>
    <row r="437" spans="1:19" ht="45" customHeight="1" x14ac:dyDescent="0.25">
      <c r="A437" s="3234" t="s">
        <v>19</v>
      </c>
      <c r="B437" s="3234" t="s">
        <v>1081</v>
      </c>
      <c r="C437" s="3234" t="s">
        <v>21</v>
      </c>
      <c r="D437" s="3234" t="s">
        <v>21</v>
      </c>
      <c r="E437" s="3234" t="s">
        <v>1082</v>
      </c>
      <c r="F437" s="3234" t="s">
        <v>21</v>
      </c>
      <c r="G437" s="3234" t="s">
        <v>21</v>
      </c>
      <c r="H437" s="3234" t="s">
        <v>21</v>
      </c>
      <c r="I437" s="3234" t="s">
        <v>21</v>
      </c>
      <c r="J437" s="3234" t="s">
        <v>21</v>
      </c>
      <c r="K437" s="3234" t="s">
        <v>21</v>
      </c>
      <c r="L437" s="3235">
        <f>ROUND(L438,2)+ROUND(L439,2)+ROUND(L440,2)+ROUND(L441,2)</f>
        <v>4776.3499999999995</v>
      </c>
      <c r="M437" s="3234" t="s">
        <v>21</v>
      </c>
      <c r="N437" s="3234" t="s">
        <v>21</v>
      </c>
      <c r="O437" s="3234" t="s">
        <v>21</v>
      </c>
      <c r="P437" s="3234" t="s">
        <v>21</v>
      </c>
      <c r="Q437" s="3234" t="s">
        <v>21</v>
      </c>
      <c r="R437" s="3234" t="s">
        <v>21</v>
      </c>
      <c r="S437" s="3234" t="s">
        <v>21</v>
      </c>
    </row>
    <row r="438" spans="1:19" ht="45" customHeight="1" x14ac:dyDescent="0.25">
      <c r="A438" s="3236" t="s">
        <v>23</v>
      </c>
      <c r="B438" s="3236" t="s">
        <v>1083</v>
      </c>
      <c r="C438" s="3236" t="s">
        <v>25</v>
      </c>
      <c r="D438" s="3236" t="s">
        <v>1084</v>
      </c>
      <c r="E438" s="3236" t="s">
        <v>1085</v>
      </c>
      <c r="F438" s="3237">
        <f>R438</f>
        <v>1</v>
      </c>
      <c r="G438" s="3236" t="s">
        <v>36</v>
      </c>
      <c r="H438" s="3238">
        <v>467.88</v>
      </c>
      <c r="I438" s="3239">
        <v>467.88</v>
      </c>
      <c r="J438" s="3240">
        <v>0.25</v>
      </c>
      <c r="K438" s="3241">
        <f>ROUND(I438,2)+(ROUND(I438,2)*J438)</f>
        <v>584.85</v>
      </c>
      <c r="L438" s="3242">
        <f>ROUND(S438,2)</f>
        <v>584.85</v>
      </c>
      <c r="M438" s="3236"/>
      <c r="N438" s="3236" t="s">
        <v>255</v>
      </c>
      <c r="O438" s="3236" t="s">
        <v>1086</v>
      </c>
      <c r="P438" s="3236" t="s">
        <v>69</v>
      </c>
      <c r="Q438" s="3236" t="s">
        <v>70</v>
      </c>
      <c r="R438" s="3243">
        <v>1</v>
      </c>
      <c r="S438" s="3244">
        <f>ROUND(K438,2)*R438</f>
        <v>584.85</v>
      </c>
    </row>
    <row r="439" spans="1:19" ht="45" customHeight="1" x14ac:dyDescent="0.25">
      <c r="A439" s="3245" t="s">
        <v>23</v>
      </c>
      <c r="B439" s="3245" t="s">
        <v>1087</v>
      </c>
      <c r="C439" s="3245" t="s">
        <v>25</v>
      </c>
      <c r="D439" s="3245" t="s">
        <v>1088</v>
      </c>
      <c r="E439" s="3245" t="s">
        <v>1089</v>
      </c>
      <c r="F439" s="3246">
        <f>R439</f>
        <v>2</v>
      </c>
      <c r="G439" s="3245" t="s">
        <v>36</v>
      </c>
      <c r="H439" s="3247">
        <v>631.05999999999995</v>
      </c>
      <c r="I439" s="3248">
        <v>631.05999999999995</v>
      </c>
      <c r="J439" s="3249">
        <v>0.25</v>
      </c>
      <c r="K439" s="3250">
        <f>ROUND(I439,2)+(ROUND(I439,2)*J439)</f>
        <v>788.82499999999993</v>
      </c>
      <c r="L439" s="3251">
        <f>ROUND(S439,2)</f>
        <v>1577.66</v>
      </c>
      <c r="M439" s="3245"/>
      <c r="N439" s="3245" t="s">
        <v>255</v>
      </c>
      <c r="O439" s="3245" t="s">
        <v>1086</v>
      </c>
      <c r="P439" s="3245" t="s">
        <v>69</v>
      </c>
      <c r="Q439" s="3245" t="s">
        <v>70</v>
      </c>
      <c r="R439" s="3252">
        <v>2</v>
      </c>
      <c r="S439" s="3253">
        <f>ROUND(K439,2)*R439</f>
        <v>1577.66</v>
      </c>
    </row>
    <row r="440" spans="1:19" ht="45" customHeight="1" x14ac:dyDescent="0.25">
      <c r="A440" s="3254" t="s">
        <v>23</v>
      </c>
      <c r="B440" s="3254" t="s">
        <v>1090</v>
      </c>
      <c r="C440" s="3254" t="s">
        <v>25</v>
      </c>
      <c r="D440" s="3254" t="s">
        <v>1091</v>
      </c>
      <c r="E440" s="3254" t="s">
        <v>1092</v>
      </c>
      <c r="F440" s="3255">
        <f>R440</f>
        <v>3</v>
      </c>
      <c r="G440" s="3254" t="s">
        <v>36</v>
      </c>
      <c r="H440" s="3256">
        <v>658.73</v>
      </c>
      <c r="I440" s="3257">
        <v>658.73</v>
      </c>
      <c r="J440" s="3258">
        <v>0.25</v>
      </c>
      <c r="K440" s="3259">
        <f>ROUND(I440,2)+(ROUND(I440,2)*J440)</f>
        <v>823.41250000000002</v>
      </c>
      <c r="L440" s="3260">
        <f>ROUND(S440,2)</f>
        <v>2470.23</v>
      </c>
      <c r="M440" s="3254"/>
      <c r="N440" s="3254" t="s">
        <v>255</v>
      </c>
      <c r="O440" s="3254" t="s">
        <v>1086</v>
      </c>
      <c r="P440" s="3254" t="s">
        <v>69</v>
      </c>
      <c r="Q440" s="3254" t="s">
        <v>70</v>
      </c>
      <c r="R440" s="3261">
        <v>3</v>
      </c>
      <c r="S440" s="3262">
        <f>ROUND(K440,2)*R440</f>
        <v>2470.23</v>
      </c>
    </row>
    <row r="441" spans="1:19" ht="45" customHeight="1" x14ac:dyDescent="0.25">
      <c r="A441" s="3263" t="s">
        <v>23</v>
      </c>
      <c r="B441" s="3263" t="s">
        <v>1093</v>
      </c>
      <c r="C441" s="3263" t="s">
        <v>25</v>
      </c>
      <c r="D441" s="3263" t="s">
        <v>1094</v>
      </c>
      <c r="E441" s="3263" t="s">
        <v>1095</v>
      </c>
      <c r="F441" s="3264">
        <f>R441</f>
        <v>1</v>
      </c>
      <c r="G441" s="3263" t="s">
        <v>36</v>
      </c>
      <c r="H441" s="3265">
        <v>114.89</v>
      </c>
      <c r="I441" s="3266">
        <v>114.89</v>
      </c>
      <c r="J441" s="3267">
        <v>0.25</v>
      </c>
      <c r="K441" s="3268">
        <f>ROUND(I441,2)+(ROUND(I441,2)*J441)</f>
        <v>143.61250000000001</v>
      </c>
      <c r="L441" s="3269">
        <f>ROUND(S441,2)</f>
        <v>143.61000000000001</v>
      </c>
      <c r="M441" s="3263"/>
      <c r="N441" s="3263" t="s">
        <v>255</v>
      </c>
      <c r="O441" s="3263" t="s">
        <v>1086</v>
      </c>
      <c r="P441" s="3263" t="s">
        <v>69</v>
      </c>
      <c r="Q441" s="3263" t="s">
        <v>70</v>
      </c>
      <c r="R441" s="3270">
        <v>1</v>
      </c>
      <c r="S441" s="3271">
        <f>ROUND(K441,2)*R441</f>
        <v>143.61000000000001</v>
      </c>
    </row>
    <row r="442" spans="1:19" ht="45" customHeight="1" x14ac:dyDescent="0.25">
      <c r="A442" s="3272" t="s">
        <v>19</v>
      </c>
      <c r="B442" s="3272" t="s">
        <v>1096</v>
      </c>
      <c r="C442" s="3272" t="s">
        <v>21</v>
      </c>
      <c r="D442" s="3272" t="s">
        <v>21</v>
      </c>
      <c r="E442" s="3272" t="s">
        <v>1097</v>
      </c>
      <c r="F442" s="3272" t="s">
        <v>21</v>
      </c>
      <c r="G442" s="3272" t="s">
        <v>21</v>
      </c>
      <c r="H442" s="3272" t="s">
        <v>21</v>
      </c>
      <c r="I442" s="3272" t="s">
        <v>21</v>
      </c>
      <c r="J442" s="3272" t="s">
        <v>21</v>
      </c>
      <c r="K442" s="3272" t="s">
        <v>21</v>
      </c>
      <c r="L442" s="3273">
        <f>ROUND(L443,2)+ROUND(L444,2)+ROUND(L445,2)+ROUND(L446,2)+ROUND(L447,2)+ROUND(L448,2)+ROUND(L449,2)+ROUND(L450,2)+ROUND(L451,2)+ROUND(L452,2)+ROUND(L453,2)+ROUND(L454,2)+ROUND(L455,2)+ROUND(L456,2)+ROUND(L457,2)</f>
        <v>13826.92</v>
      </c>
      <c r="M442" s="3272" t="s">
        <v>21</v>
      </c>
      <c r="N442" s="3272" t="s">
        <v>21</v>
      </c>
      <c r="O442" s="3272" t="s">
        <v>21</v>
      </c>
      <c r="P442" s="3272" t="s">
        <v>21</v>
      </c>
      <c r="Q442" s="3272" t="s">
        <v>21</v>
      </c>
      <c r="R442" s="3272" t="s">
        <v>21</v>
      </c>
      <c r="S442" s="3272" t="s">
        <v>21</v>
      </c>
    </row>
    <row r="443" spans="1:19" ht="45" customHeight="1" x14ac:dyDescent="0.25">
      <c r="A443" s="3274" t="s">
        <v>23</v>
      </c>
      <c r="B443" s="3274" t="s">
        <v>1098</v>
      </c>
      <c r="C443" s="3274" t="s">
        <v>25</v>
      </c>
      <c r="D443" s="3274" t="s">
        <v>1099</v>
      </c>
      <c r="E443" s="3274" t="s">
        <v>1100</v>
      </c>
      <c r="F443" s="3275">
        <f t="shared" ref="F443:F457" si="74">R443</f>
        <v>66</v>
      </c>
      <c r="G443" s="3274" t="s">
        <v>36</v>
      </c>
      <c r="H443" s="3276">
        <v>11.82</v>
      </c>
      <c r="I443" s="3277">
        <v>11.82</v>
      </c>
      <c r="J443" s="3278">
        <v>0.25</v>
      </c>
      <c r="K443" s="3279">
        <f t="shared" ref="K443:K457" si="75">ROUND(I443,2)+(ROUND(I443,2)*J443)</f>
        <v>14.775</v>
      </c>
      <c r="L443" s="3280">
        <f t="shared" ref="L443:L457" si="76">ROUND(S443,2)</f>
        <v>975.48</v>
      </c>
      <c r="M443" s="3274"/>
      <c r="N443" s="3274" t="s">
        <v>255</v>
      </c>
      <c r="O443" s="3274" t="s">
        <v>1086</v>
      </c>
      <c r="P443" s="3274" t="s">
        <v>69</v>
      </c>
      <c r="Q443" s="3274" t="s">
        <v>70</v>
      </c>
      <c r="R443" s="3281">
        <v>66</v>
      </c>
      <c r="S443" s="3282">
        <f t="shared" ref="S443:S457" si="77">ROUND(K443,2)*R443</f>
        <v>975.4799999999999</v>
      </c>
    </row>
    <row r="444" spans="1:19" ht="45" customHeight="1" x14ac:dyDescent="0.25">
      <c r="A444" s="3283" t="s">
        <v>23</v>
      </c>
      <c r="B444" s="3283" t="s">
        <v>1101</v>
      </c>
      <c r="C444" s="3283" t="s">
        <v>25</v>
      </c>
      <c r="D444" s="3283" t="s">
        <v>1102</v>
      </c>
      <c r="E444" s="3283" t="s">
        <v>1103</v>
      </c>
      <c r="F444" s="3284">
        <f t="shared" si="74"/>
        <v>5</v>
      </c>
      <c r="G444" s="3283" t="s">
        <v>36</v>
      </c>
      <c r="H444" s="3285">
        <v>11.82</v>
      </c>
      <c r="I444" s="3286">
        <v>11.82</v>
      </c>
      <c r="J444" s="3287">
        <v>0.25</v>
      </c>
      <c r="K444" s="3288">
        <f t="shared" si="75"/>
        <v>14.775</v>
      </c>
      <c r="L444" s="3289">
        <f t="shared" si="76"/>
        <v>73.900000000000006</v>
      </c>
      <c r="M444" s="3283"/>
      <c r="N444" s="3283" t="s">
        <v>255</v>
      </c>
      <c r="O444" s="3283" t="s">
        <v>1086</v>
      </c>
      <c r="P444" s="3283" t="s">
        <v>69</v>
      </c>
      <c r="Q444" s="3283" t="s">
        <v>70</v>
      </c>
      <c r="R444" s="3290">
        <v>5</v>
      </c>
      <c r="S444" s="3291">
        <f t="shared" si="77"/>
        <v>73.899999999999991</v>
      </c>
    </row>
    <row r="445" spans="1:19" ht="45" customHeight="1" x14ac:dyDescent="0.25">
      <c r="A445" s="3292" t="s">
        <v>23</v>
      </c>
      <c r="B445" s="3292" t="s">
        <v>1104</v>
      </c>
      <c r="C445" s="3292" t="s">
        <v>25</v>
      </c>
      <c r="D445" s="3292" t="s">
        <v>1105</v>
      </c>
      <c r="E445" s="3292" t="s">
        <v>1106</v>
      </c>
      <c r="F445" s="3293">
        <f t="shared" si="74"/>
        <v>16</v>
      </c>
      <c r="G445" s="3292" t="s">
        <v>36</v>
      </c>
      <c r="H445" s="3294">
        <v>12.85</v>
      </c>
      <c r="I445" s="3295">
        <v>12.85</v>
      </c>
      <c r="J445" s="3296">
        <v>0.25</v>
      </c>
      <c r="K445" s="3297">
        <f t="shared" si="75"/>
        <v>16.0625</v>
      </c>
      <c r="L445" s="3298">
        <f t="shared" si="76"/>
        <v>256.95999999999998</v>
      </c>
      <c r="M445" s="3292"/>
      <c r="N445" s="3292" t="s">
        <v>255</v>
      </c>
      <c r="O445" s="3292" t="s">
        <v>1086</v>
      </c>
      <c r="P445" s="3292" t="s">
        <v>69</v>
      </c>
      <c r="Q445" s="3292" t="s">
        <v>70</v>
      </c>
      <c r="R445" s="3299">
        <v>16</v>
      </c>
      <c r="S445" s="3300">
        <f t="shared" si="77"/>
        <v>256.95999999999998</v>
      </c>
    </row>
    <row r="446" spans="1:19" ht="45" customHeight="1" x14ac:dyDescent="0.25">
      <c r="A446" s="3301" t="s">
        <v>23</v>
      </c>
      <c r="B446" s="3301" t="s">
        <v>1107</v>
      </c>
      <c r="C446" s="3301" t="s">
        <v>25</v>
      </c>
      <c r="D446" s="3301" t="s">
        <v>1108</v>
      </c>
      <c r="E446" s="3301" t="s">
        <v>1109</v>
      </c>
      <c r="F446" s="3302">
        <f t="shared" si="74"/>
        <v>4</v>
      </c>
      <c r="G446" s="3301" t="s">
        <v>36</v>
      </c>
      <c r="H446" s="3303">
        <v>13.85</v>
      </c>
      <c r="I446" s="3304">
        <v>13.85</v>
      </c>
      <c r="J446" s="3305">
        <v>0.25</v>
      </c>
      <c r="K446" s="3306">
        <f t="shared" si="75"/>
        <v>17.3125</v>
      </c>
      <c r="L446" s="3307">
        <f t="shared" si="76"/>
        <v>69.239999999999995</v>
      </c>
      <c r="M446" s="3301"/>
      <c r="N446" s="3301" t="s">
        <v>255</v>
      </c>
      <c r="O446" s="3301" t="s">
        <v>1086</v>
      </c>
      <c r="P446" s="3301" t="s">
        <v>69</v>
      </c>
      <c r="Q446" s="3301" t="s">
        <v>70</v>
      </c>
      <c r="R446" s="3308">
        <v>4</v>
      </c>
      <c r="S446" s="3309">
        <f t="shared" si="77"/>
        <v>69.239999999999995</v>
      </c>
    </row>
    <row r="447" spans="1:19" ht="45" customHeight="1" x14ac:dyDescent="0.25">
      <c r="A447" s="3310" t="s">
        <v>23</v>
      </c>
      <c r="B447" s="3310" t="s">
        <v>1110</v>
      </c>
      <c r="C447" s="3310" t="s">
        <v>25</v>
      </c>
      <c r="D447" s="3310" t="s">
        <v>1111</v>
      </c>
      <c r="E447" s="3310" t="s">
        <v>1112</v>
      </c>
      <c r="F447" s="3311">
        <f t="shared" si="74"/>
        <v>1</v>
      </c>
      <c r="G447" s="3310" t="s">
        <v>36</v>
      </c>
      <c r="H447" s="3312">
        <v>22.14</v>
      </c>
      <c r="I447" s="3313">
        <v>22.14</v>
      </c>
      <c r="J447" s="3314">
        <v>0.25</v>
      </c>
      <c r="K447" s="3315">
        <f t="shared" si="75"/>
        <v>27.675000000000001</v>
      </c>
      <c r="L447" s="3316">
        <f t="shared" si="76"/>
        <v>27.68</v>
      </c>
      <c r="M447" s="3310"/>
      <c r="N447" s="3310" t="s">
        <v>255</v>
      </c>
      <c r="O447" s="3310" t="s">
        <v>1086</v>
      </c>
      <c r="P447" s="3310" t="s">
        <v>69</v>
      </c>
      <c r="Q447" s="3310" t="s">
        <v>70</v>
      </c>
      <c r="R447" s="3317">
        <v>1</v>
      </c>
      <c r="S447" s="3318">
        <f t="shared" si="77"/>
        <v>27.68</v>
      </c>
    </row>
    <row r="448" spans="1:19" ht="45" customHeight="1" x14ac:dyDescent="0.25">
      <c r="A448" s="3319" t="s">
        <v>23</v>
      </c>
      <c r="B448" s="3319" t="s">
        <v>1113</v>
      </c>
      <c r="C448" s="3319" t="s">
        <v>25</v>
      </c>
      <c r="D448" s="3319" t="s">
        <v>1114</v>
      </c>
      <c r="E448" s="3319" t="s">
        <v>1115</v>
      </c>
      <c r="F448" s="3320">
        <f t="shared" si="74"/>
        <v>2</v>
      </c>
      <c r="G448" s="3319" t="s">
        <v>36</v>
      </c>
      <c r="H448" s="3321">
        <v>69.91</v>
      </c>
      <c r="I448" s="3322">
        <v>69.91</v>
      </c>
      <c r="J448" s="3323">
        <v>0.25</v>
      </c>
      <c r="K448" s="3324">
        <f t="shared" si="75"/>
        <v>87.387499999999989</v>
      </c>
      <c r="L448" s="3325">
        <f t="shared" si="76"/>
        <v>174.78</v>
      </c>
      <c r="M448" s="3319"/>
      <c r="N448" s="3319" t="s">
        <v>255</v>
      </c>
      <c r="O448" s="3319" t="s">
        <v>1086</v>
      </c>
      <c r="P448" s="3319" t="s">
        <v>69</v>
      </c>
      <c r="Q448" s="3319" t="s">
        <v>70</v>
      </c>
      <c r="R448" s="3326">
        <v>2</v>
      </c>
      <c r="S448" s="3327">
        <f t="shared" si="77"/>
        <v>174.78</v>
      </c>
    </row>
    <row r="449" spans="1:19" ht="45" customHeight="1" x14ac:dyDescent="0.25">
      <c r="A449" s="3328" t="s">
        <v>23</v>
      </c>
      <c r="B449" s="3328" t="s">
        <v>1116</v>
      </c>
      <c r="C449" s="3328" t="s">
        <v>25</v>
      </c>
      <c r="D449" s="3328" t="s">
        <v>1117</v>
      </c>
      <c r="E449" s="3328" t="s">
        <v>1118</v>
      </c>
      <c r="F449" s="3329">
        <f t="shared" si="74"/>
        <v>4</v>
      </c>
      <c r="G449" s="3328" t="s">
        <v>36</v>
      </c>
      <c r="H449" s="3330">
        <v>80.89</v>
      </c>
      <c r="I449" s="3331">
        <v>80.89</v>
      </c>
      <c r="J449" s="3332">
        <v>0.25</v>
      </c>
      <c r="K449" s="3333">
        <f t="shared" si="75"/>
        <v>101.1125</v>
      </c>
      <c r="L449" s="3334">
        <f t="shared" si="76"/>
        <v>404.44</v>
      </c>
      <c r="M449" s="3328"/>
      <c r="N449" s="3328" t="s">
        <v>255</v>
      </c>
      <c r="O449" s="3328" t="s">
        <v>1086</v>
      </c>
      <c r="P449" s="3328" t="s">
        <v>69</v>
      </c>
      <c r="Q449" s="3328" t="s">
        <v>70</v>
      </c>
      <c r="R449" s="3335">
        <v>4</v>
      </c>
      <c r="S449" s="3336">
        <f t="shared" si="77"/>
        <v>404.44</v>
      </c>
    </row>
    <row r="450" spans="1:19" ht="45" customHeight="1" x14ac:dyDescent="0.25">
      <c r="A450" s="3337" t="s">
        <v>23</v>
      </c>
      <c r="B450" s="3337" t="s">
        <v>1119</v>
      </c>
      <c r="C450" s="3337" t="s">
        <v>25</v>
      </c>
      <c r="D450" s="3337" t="s">
        <v>1120</v>
      </c>
      <c r="E450" s="3337" t="s">
        <v>1121</v>
      </c>
      <c r="F450" s="3338">
        <f t="shared" si="74"/>
        <v>2</v>
      </c>
      <c r="G450" s="3337" t="s">
        <v>36</v>
      </c>
      <c r="H450" s="3339">
        <v>88.49</v>
      </c>
      <c r="I450" s="3340">
        <v>88.49</v>
      </c>
      <c r="J450" s="3341">
        <v>0.25</v>
      </c>
      <c r="K450" s="3342">
        <f t="shared" si="75"/>
        <v>110.6125</v>
      </c>
      <c r="L450" s="3343">
        <f t="shared" si="76"/>
        <v>221.22</v>
      </c>
      <c r="M450" s="3337"/>
      <c r="N450" s="3337" t="s">
        <v>255</v>
      </c>
      <c r="O450" s="3337" t="s">
        <v>1086</v>
      </c>
      <c r="P450" s="3337" t="s">
        <v>69</v>
      </c>
      <c r="Q450" s="3337" t="s">
        <v>70</v>
      </c>
      <c r="R450" s="3344">
        <v>2</v>
      </c>
      <c r="S450" s="3345">
        <f t="shared" si="77"/>
        <v>221.22</v>
      </c>
    </row>
    <row r="451" spans="1:19" ht="45" customHeight="1" x14ac:dyDescent="0.25">
      <c r="A451" s="3346" t="s">
        <v>23</v>
      </c>
      <c r="B451" s="3346" t="s">
        <v>1122</v>
      </c>
      <c r="C451" s="3346" t="s">
        <v>25</v>
      </c>
      <c r="D451" s="3346" t="s">
        <v>1123</v>
      </c>
      <c r="E451" s="3346" t="s">
        <v>1124</v>
      </c>
      <c r="F451" s="3347">
        <f t="shared" si="74"/>
        <v>2</v>
      </c>
      <c r="G451" s="3346" t="s">
        <v>36</v>
      </c>
      <c r="H451" s="3348">
        <v>98.29</v>
      </c>
      <c r="I451" s="3349">
        <v>98.29</v>
      </c>
      <c r="J451" s="3350">
        <v>0.25</v>
      </c>
      <c r="K451" s="3351">
        <f t="shared" si="75"/>
        <v>122.86250000000001</v>
      </c>
      <c r="L451" s="3352">
        <f t="shared" si="76"/>
        <v>245.72</v>
      </c>
      <c r="M451" s="3346"/>
      <c r="N451" s="3346" t="s">
        <v>255</v>
      </c>
      <c r="O451" s="3346" t="s">
        <v>1086</v>
      </c>
      <c r="P451" s="3346" t="s">
        <v>69</v>
      </c>
      <c r="Q451" s="3346" t="s">
        <v>70</v>
      </c>
      <c r="R451" s="3353">
        <v>2</v>
      </c>
      <c r="S451" s="3354">
        <f t="shared" si="77"/>
        <v>245.72</v>
      </c>
    </row>
    <row r="452" spans="1:19" ht="45" customHeight="1" x14ac:dyDescent="0.25">
      <c r="A452" s="3355" t="s">
        <v>23</v>
      </c>
      <c r="B452" s="3355" t="s">
        <v>1125</v>
      </c>
      <c r="C452" s="3355" t="s">
        <v>25</v>
      </c>
      <c r="D452" s="3355" t="s">
        <v>1126</v>
      </c>
      <c r="E452" s="3355" t="s">
        <v>1127</v>
      </c>
      <c r="F452" s="3356">
        <f t="shared" si="74"/>
        <v>2</v>
      </c>
      <c r="G452" s="3355" t="s">
        <v>36</v>
      </c>
      <c r="H452" s="3357">
        <v>157.32</v>
      </c>
      <c r="I452" s="3358">
        <v>157.32</v>
      </c>
      <c r="J452" s="3359">
        <v>0.25</v>
      </c>
      <c r="K452" s="3360">
        <f t="shared" si="75"/>
        <v>196.64999999999998</v>
      </c>
      <c r="L452" s="3361">
        <f t="shared" si="76"/>
        <v>393.3</v>
      </c>
      <c r="M452" s="3355"/>
      <c r="N452" s="3355" t="s">
        <v>255</v>
      </c>
      <c r="O452" s="3355" t="s">
        <v>1086</v>
      </c>
      <c r="P452" s="3355" t="s">
        <v>69</v>
      </c>
      <c r="Q452" s="3355" t="s">
        <v>70</v>
      </c>
      <c r="R452" s="3362">
        <v>2</v>
      </c>
      <c r="S452" s="3363">
        <f t="shared" si="77"/>
        <v>393.3</v>
      </c>
    </row>
    <row r="453" spans="1:19" ht="45" customHeight="1" x14ac:dyDescent="0.25">
      <c r="A453" s="3364" t="s">
        <v>23</v>
      </c>
      <c r="B453" s="3364" t="s">
        <v>1128</v>
      </c>
      <c r="C453" s="3364" t="s">
        <v>25</v>
      </c>
      <c r="D453" s="3364" t="s">
        <v>1129</v>
      </c>
      <c r="E453" s="3364" t="s">
        <v>1130</v>
      </c>
      <c r="F453" s="3365">
        <f t="shared" si="74"/>
        <v>2</v>
      </c>
      <c r="G453" s="3364" t="s">
        <v>36</v>
      </c>
      <c r="H453" s="3366">
        <v>987.25</v>
      </c>
      <c r="I453" s="3367">
        <v>987.25</v>
      </c>
      <c r="J453" s="3368">
        <v>0.25</v>
      </c>
      <c r="K453" s="3369">
        <f t="shared" si="75"/>
        <v>1234.0625</v>
      </c>
      <c r="L453" s="3370">
        <f t="shared" si="76"/>
        <v>2468.12</v>
      </c>
      <c r="M453" s="3364"/>
      <c r="N453" s="3364" t="s">
        <v>255</v>
      </c>
      <c r="O453" s="3364" t="s">
        <v>1086</v>
      </c>
      <c r="P453" s="3364" t="s">
        <v>69</v>
      </c>
      <c r="Q453" s="3364" t="s">
        <v>70</v>
      </c>
      <c r="R453" s="3371">
        <v>2</v>
      </c>
      <c r="S453" s="3372">
        <f t="shared" si="77"/>
        <v>2468.12</v>
      </c>
    </row>
    <row r="454" spans="1:19" ht="45" customHeight="1" x14ac:dyDescent="0.25">
      <c r="A454" s="3373" t="s">
        <v>23</v>
      </c>
      <c r="B454" s="3373" t="s">
        <v>1131</v>
      </c>
      <c r="C454" s="3373" t="s">
        <v>38</v>
      </c>
      <c r="D454" s="3373" t="s">
        <v>1132</v>
      </c>
      <c r="E454" s="3373" t="s">
        <v>1133</v>
      </c>
      <c r="F454" s="3374">
        <f t="shared" si="74"/>
        <v>1</v>
      </c>
      <c r="G454" s="3373" t="s">
        <v>36</v>
      </c>
      <c r="H454" s="3375">
        <v>152.62</v>
      </c>
      <c r="I454" s="3376">
        <v>152.62</v>
      </c>
      <c r="J454" s="3377">
        <v>0.25</v>
      </c>
      <c r="K454" s="3378">
        <f t="shared" si="75"/>
        <v>190.77500000000001</v>
      </c>
      <c r="L454" s="3379">
        <f t="shared" si="76"/>
        <v>190.78</v>
      </c>
      <c r="M454" s="3373"/>
      <c r="N454" s="3373" t="s">
        <v>255</v>
      </c>
      <c r="O454" s="3373" t="s">
        <v>1086</v>
      </c>
      <c r="P454" s="3373" t="s">
        <v>69</v>
      </c>
      <c r="Q454" s="3373" t="s">
        <v>70</v>
      </c>
      <c r="R454" s="3380">
        <v>1</v>
      </c>
      <c r="S454" s="3381">
        <f t="shared" si="77"/>
        <v>190.78</v>
      </c>
    </row>
    <row r="455" spans="1:19" ht="45" customHeight="1" x14ac:dyDescent="0.25">
      <c r="A455" s="3382" t="s">
        <v>23</v>
      </c>
      <c r="B455" s="3382" t="s">
        <v>1134</v>
      </c>
      <c r="C455" s="3382" t="s">
        <v>38</v>
      </c>
      <c r="D455" s="3382" t="s">
        <v>1135</v>
      </c>
      <c r="E455" s="3382" t="s">
        <v>1136</v>
      </c>
      <c r="F455" s="3383">
        <f t="shared" si="74"/>
        <v>5</v>
      </c>
      <c r="G455" s="3382" t="s">
        <v>36</v>
      </c>
      <c r="H455" s="3384">
        <v>157.9</v>
      </c>
      <c r="I455" s="3385">
        <v>157.9</v>
      </c>
      <c r="J455" s="3386">
        <v>0.25</v>
      </c>
      <c r="K455" s="3387">
        <f t="shared" si="75"/>
        <v>197.375</v>
      </c>
      <c r="L455" s="3388">
        <f t="shared" si="76"/>
        <v>986.9</v>
      </c>
      <c r="M455" s="3382"/>
      <c r="N455" s="3382" t="s">
        <v>255</v>
      </c>
      <c r="O455" s="3382" t="s">
        <v>1086</v>
      </c>
      <c r="P455" s="3382" t="s">
        <v>69</v>
      </c>
      <c r="Q455" s="3382" t="s">
        <v>70</v>
      </c>
      <c r="R455" s="3389">
        <v>5</v>
      </c>
      <c r="S455" s="3390">
        <f t="shared" si="77"/>
        <v>986.9</v>
      </c>
    </row>
    <row r="456" spans="1:19" ht="45" customHeight="1" x14ac:dyDescent="0.25">
      <c r="A456" s="3391" t="s">
        <v>23</v>
      </c>
      <c r="B456" s="3391" t="s">
        <v>1137</v>
      </c>
      <c r="C456" s="3391" t="s">
        <v>38</v>
      </c>
      <c r="D456" s="3391" t="s">
        <v>1138</v>
      </c>
      <c r="E456" s="3391" t="s">
        <v>1139</v>
      </c>
      <c r="F456" s="3392">
        <f t="shared" si="74"/>
        <v>40</v>
      </c>
      <c r="G456" s="3391" t="s">
        <v>36</v>
      </c>
      <c r="H456" s="3393">
        <v>110.2</v>
      </c>
      <c r="I456" s="3394">
        <v>110.2</v>
      </c>
      <c r="J456" s="3395">
        <v>0.25</v>
      </c>
      <c r="K456" s="3396">
        <f t="shared" si="75"/>
        <v>137.75</v>
      </c>
      <c r="L456" s="3397">
        <f t="shared" si="76"/>
        <v>5510</v>
      </c>
      <c r="M456" s="3391"/>
      <c r="N456" s="3391" t="s">
        <v>255</v>
      </c>
      <c r="O456" s="3391" t="s">
        <v>1086</v>
      </c>
      <c r="P456" s="3391" t="s">
        <v>69</v>
      </c>
      <c r="Q456" s="3391" t="s">
        <v>70</v>
      </c>
      <c r="R456" s="3398">
        <v>40</v>
      </c>
      <c r="S456" s="3399">
        <f t="shared" si="77"/>
        <v>5510</v>
      </c>
    </row>
    <row r="457" spans="1:19" ht="45" customHeight="1" x14ac:dyDescent="0.25">
      <c r="A457" s="3400" t="s">
        <v>23</v>
      </c>
      <c r="B457" s="3400" t="s">
        <v>1140</v>
      </c>
      <c r="C457" s="3400" t="s">
        <v>38</v>
      </c>
      <c r="D457" s="3400" t="s">
        <v>1141</v>
      </c>
      <c r="E457" s="3400" t="s">
        <v>1142</v>
      </c>
      <c r="F457" s="3401">
        <f t="shared" si="74"/>
        <v>8</v>
      </c>
      <c r="G457" s="3400" t="s">
        <v>36</v>
      </c>
      <c r="H457" s="3402">
        <v>182.84</v>
      </c>
      <c r="I457" s="3403">
        <v>182.84</v>
      </c>
      <c r="J457" s="3404">
        <v>0.25</v>
      </c>
      <c r="K457" s="3405">
        <f t="shared" si="75"/>
        <v>228.55</v>
      </c>
      <c r="L457" s="3406">
        <f t="shared" si="76"/>
        <v>1828.4</v>
      </c>
      <c r="M457" s="3400"/>
      <c r="N457" s="3400" t="s">
        <v>255</v>
      </c>
      <c r="O457" s="3400" t="s">
        <v>1086</v>
      </c>
      <c r="P457" s="3400" t="s">
        <v>69</v>
      </c>
      <c r="Q457" s="3400" t="s">
        <v>70</v>
      </c>
      <c r="R457" s="3407">
        <v>8</v>
      </c>
      <c r="S457" s="3408">
        <f t="shared" si="77"/>
        <v>1828.4</v>
      </c>
    </row>
    <row r="458" spans="1:19" ht="45" customHeight="1" x14ac:dyDescent="0.25">
      <c r="A458" s="3409" t="s">
        <v>19</v>
      </c>
      <c r="B458" s="3409" t="s">
        <v>1143</v>
      </c>
      <c r="C458" s="3409" t="s">
        <v>21</v>
      </c>
      <c r="D458" s="3409" t="s">
        <v>21</v>
      </c>
      <c r="E458" s="3409" t="s">
        <v>1144</v>
      </c>
      <c r="F458" s="3409" t="s">
        <v>21</v>
      </c>
      <c r="G458" s="3409" t="s">
        <v>21</v>
      </c>
      <c r="H458" s="3409" t="s">
        <v>21</v>
      </c>
      <c r="I458" s="3409" t="s">
        <v>21</v>
      </c>
      <c r="J458" s="3409" t="s">
        <v>21</v>
      </c>
      <c r="K458" s="3409" t="s">
        <v>21</v>
      </c>
      <c r="L458" s="3410">
        <f>ROUND(L459,2)+ROUND(L460,2)+ROUND(L461,2)+ROUND(L462,2)+ROUND(L463,2)+ROUND(L464,2)+ROUND(L465,2)+ROUND(L466,2)+ROUND(L467,2)</f>
        <v>40004.969999999994</v>
      </c>
      <c r="M458" s="3409" t="s">
        <v>21</v>
      </c>
      <c r="N458" s="3409" t="s">
        <v>21</v>
      </c>
      <c r="O458" s="3409" t="s">
        <v>21</v>
      </c>
      <c r="P458" s="3409" t="s">
        <v>21</v>
      </c>
      <c r="Q458" s="3409" t="s">
        <v>21</v>
      </c>
      <c r="R458" s="3409" t="s">
        <v>21</v>
      </c>
      <c r="S458" s="3409" t="s">
        <v>21</v>
      </c>
    </row>
    <row r="459" spans="1:19" ht="45" customHeight="1" x14ac:dyDescent="0.25">
      <c r="A459" s="3411" t="s">
        <v>23</v>
      </c>
      <c r="B459" s="3411" t="s">
        <v>1145</v>
      </c>
      <c r="C459" s="3411" t="s">
        <v>25</v>
      </c>
      <c r="D459" s="3411" t="s">
        <v>1146</v>
      </c>
      <c r="E459" s="3411" t="s">
        <v>1147</v>
      </c>
      <c r="F459" s="3412">
        <f t="shared" ref="F459:F467" si="78">R459</f>
        <v>408.3</v>
      </c>
      <c r="G459" s="3411" t="s">
        <v>44</v>
      </c>
      <c r="H459" s="3413">
        <v>20.71</v>
      </c>
      <c r="I459" s="3414">
        <v>20.71</v>
      </c>
      <c r="J459" s="3415">
        <v>0.25</v>
      </c>
      <c r="K459" s="3416">
        <f t="shared" ref="K459:K467" si="79">ROUND(I459,2)+(ROUND(I459,2)*J459)</f>
        <v>25.887500000000003</v>
      </c>
      <c r="L459" s="3417">
        <f t="shared" ref="L459:L467" si="80">ROUND(S459,2)</f>
        <v>10570.89</v>
      </c>
      <c r="M459" s="3411"/>
      <c r="N459" s="3411" t="s">
        <v>255</v>
      </c>
      <c r="O459" s="3411" t="s">
        <v>1086</v>
      </c>
      <c r="P459" s="3411" t="s">
        <v>67</v>
      </c>
      <c r="Q459" s="3411" t="s">
        <v>68</v>
      </c>
      <c r="R459" s="3418">
        <v>408.3</v>
      </c>
      <c r="S459" s="3419">
        <f t="shared" ref="S459:S467" si="81">ROUND(K459,2)*R459</f>
        <v>10570.887000000001</v>
      </c>
    </row>
    <row r="460" spans="1:19" ht="45" customHeight="1" x14ac:dyDescent="0.25">
      <c r="A460" s="3420" t="s">
        <v>23</v>
      </c>
      <c r="B460" s="3420" t="s">
        <v>1148</v>
      </c>
      <c r="C460" s="3420" t="s">
        <v>25</v>
      </c>
      <c r="D460" s="3420" t="s">
        <v>1149</v>
      </c>
      <c r="E460" s="3420" t="s">
        <v>1150</v>
      </c>
      <c r="F460" s="3421">
        <f t="shared" si="78"/>
        <v>174.4</v>
      </c>
      <c r="G460" s="3420" t="s">
        <v>44</v>
      </c>
      <c r="H460" s="3422">
        <v>24.43</v>
      </c>
      <c r="I460" s="3423">
        <v>24.43</v>
      </c>
      <c r="J460" s="3424">
        <v>0.25</v>
      </c>
      <c r="K460" s="3425">
        <f t="shared" si="79"/>
        <v>30.537500000000001</v>
      </c>
      <c r="L460" s="3426">
        <f t="shared" si="80"/>
        <v>5326.18</v>
      </c>
      <c r="M460" s="3420"/>
      <c r="N460" s="3420" t="s">
        <v>255</v>
      </c>
      <c r="O460" s="3420" t="s">
        <v>1086</v>
      </c>
      <c r="P460" s="3420" t="s">
        <v>69</v>
      </c>
      <c r="Q460" s="3420" t="s">
        <v>70</v>
      </c>
      <c r="R460" s="3427">
        <v>174.4</v>
      </c>
      <c r="S460" s="3428">
        <f t="shared" si="81"/>
        <v>5326.1760000000004</v>
      </c>
    </row>
    <row r="461" spans="1:19" ht="45" customHeight="1" x14ac:dyDescent="0.25">
      <c r="A461" s="3429" t="s">
        <v>23</v>
      </c>
      <c r="B461" s="3429" t="s">
        <v>1151</v>
      </c>
      <c r="C461" s="3429" t="s">
        <v>25</v>
      </c>
      <c r="D461" s="3429" t="s">
        <v>1152</v>
      </c>
      <c r="E461" s="3429" t="s">
        <v>1153</v>
      </c>
      <c r="F461" s="3430">
        <f t="shared" si="78"/>
        <v>334.9</v>
      </c>
      <c r="G461" s="3429" t="s">
        <v>44</v>
      </c>
      <c r="H461" s="3431">
        <v>24.3</v>
      </c>
      <c r="I461" s="3432">
        <v>24.3</v>
      </c>
      <c r="J461" s="3433">
        <v>0.25</v>
      </c>
      <c r="K461" s="3434">
        <f t="shared" si="79"/>
        <v>30.375</v>
      </c>
      <c r="L461" s="3435">
        <f t="shared" si="80"/>
        <v>10174.26</v>
      </c>
      <c r="M461" s="3429"/>
      <c r="N461" s="3429" t="s">
        <v>255</v>
      </c>
      <c r="O461" s="3429" t="s">
        <v>1086</v>
      </c>
      <c r="P461" s="3429" t="s">
        <v>69</v>
      </c>
      <c r="Q461" s="3429" t="s">
        <v>70</v>
      </c>
      <c r="R461" s="3436">
        <v>334.9</v>
      </c>
      <c r="S461" s="3437">
        <f t="shared" si="81"/>
        <v>10174.261999999999</v>
      </c>
    </row>
    <row r="462" spans="1:19" ht="45" customHeight="1" x14ac:dyDescent="0.25">
      <c r="A462" s="3438" t="s">
        <v>23</v>
      </c>
      <c r="B462" s="3438" t="s">
        <v>1154</v>
      </c>
      <c r="C462" s="3438" t="s">
        <v>25</v>
      </c>
      <c r="D462" s="3438" t="s">
        <v>1155</v>
      </c>
      <c r="E462" s="3438" t="s">
        <v>1156</v>
      </c>
      <c r="F462" s="3439">
        <f t="shared" si="78"/>
        <v>10.199999999999999</v>
      </c>
      <c r="G462" s="3438" t="s">
        <v>44</v>
      </c>
      <c r="H462" s="3440">
        <v>36.53</v>
      </c>
      <c r="I462" s="3441">
        <v>36.53</v>
      </c>
      <c r="J462" s="3442">
        <v>0.25</v>
      </c>
      <c r="K462" s="3443">
        <f t="shared" si="79"/>
        <v>45.662500000000001</v>
      </c>
      <c r="L462" s="3444">
        <f t="shared" si="80"/>
        <v>465.73</v>
      </c>
      <c r="M462" s="3438"/>
      <c r="N462" s="3438" t="s">
        <v>255</v>
      </c>
      <c r="O462" s="3438" t="s">
        <v>1086</v>
      </c>
      <c r="P462" s="3438" t="s">
        <v>69</v>
      </c>
      <c r="Q462" s="3438" t="s">
        <v>70</v>
      </c>
      <c r="R462" s="3445">
        <v>10.199999999999999</v>
      </c>
      <c r="S462" s="3446">
        <f t="shared" si="81"/>
        <v>465.73199999999991</v>
      </c>
    </row>
    <row r="463" spans="1:19" ht="45" customHeight="1" x14ac:dyDescent="0.25">
      <c r="A463" s="3447" t="s">
        <v>23</v>
      </c>
      <c r="B463" s="3447" t="s">
        <v>1157</v>
      </c>
      <c r="C463" s="3447" t="s">
        <v>25</v>
      </c>
      <c r="D463" s="3447" t="s">
        <v>1158</v>
      </c>
      <c r="E463" s="3447" t="s">
        <v>1159</v>
      </c>
      <c r="F463" s="3448">
        <f t="shared" si="78"/>
        <v>40</v>
      </c>
      <c r="G463" s="3447" t="s">
        <v>44</v>
      </c>
      <c r="H463" s="3449">
        <v>63.03</v>
      </c>
      <c r="I463" s="3450">
        <v>63.03</v>
      </c>
      <c r="J463" s="3451">
        <v>0.25</v>
      </c>
      <c r="K463" s="3452">
        <f t="shared" si="79"/>
        <v>78.787499999999994</v>
      </c>
      <c r="L463" s="3453">
        <f t="shared" si="80"/>
        <v>3151.6</v>
      </c>
      <c r="M463" s="3447"/>
      <c r="N463" s="3447" t="s">
        <v>255</v>
      </c>
      <c r="O463" s="3447" t="s">
        <v>1086</v>
      </c>
      <c r="P463" s="3447" t="s">
        <v>69</v>
      </c>
      <c r="Q463" s="3447" t="s">
        <v>70</v>
      </c>
      <c r="R463" s="3454">
        <v>40</v>
      </c>
      <c r="S463" s="3455">
        <f t="shared" si="81"/>
        <v>3151.6000000000004</v>
      </c>
    </row>
    <row r="464" spans="1:19" ht="45" customHeight="1" x14ac:dyDescent="0.25">
      <c r="A464" s="3456" t="s">
        <v>23</v>
      </c>
      <c r="B464" s="3456" t="s">
        <v>1160</v>
      </c>
      <c r="C464" s="3456" t="s">
        <v>38</v>
      </c>
      <c r="D464" s="3456" t="s">
        <v>1161</v>
      </c>
      <c r="E464" s="3456" t="s">
        <v>1162</v>
      </c>
      <c r="F464" s="3457">
        <f t="shared" si="78"/>
        <v>29.8</v>
      </c>
      <c r="G464" s="3456" t="s">
        <v>44</v>
      </c>
      <c r="H464" s="3458">
        <v>33.520000000000003</v>
      </c>
      <c r="I464" s="3459">
        <v>33.520000000000003</v>
      </c>
      <c r="J464" s="3460">
        <v>0.25</v>
      </c>
      <c r="K464" s="3461">
        <f t="shared" si="79"/>
        <v>41.900000000000006</v>
      </c>
      <c r="L464" s="3462">
        <f t="shared" si="80"/>
        <v>1248.6199999999999</v>
      </c>
      <c r="M464" s="3456"/>
      <c r="N464" s="3456" t="s">
        <v>255</v>
      </c>
      <c r="O464" s="3456" t="s">
        <v>1086</v>
      </c>
      <c r="P464" s="3456" t="s">
        <v>69</v>
      </c>
      <c r="Q464" s="3456" t="s">
        <v>70</v>
      </c>
      <c r="R464" s="3463">
        <v>29.8</v>
      </c>
      <c r="S464" s="3464">
        <f t="shared" si="81"/>
        <v>1248.6199999999999</v>
      </c>
    </row>
    <row r="465" spans="1:19" ht="45" customHeight="1" x14ac:dyDescent="0.25">
      <c r="A465" s="3465" t="s">
        <v>23</v>
      </c>
      <c r="B465" s="3465" t="s">
        <v>1163</v>
      </c>
      <c r="C465" s="3465" t="s">
        <v>25</v>
      </c>
      <c r="D465" s="3465" t="s">
        <v>1164</v>
      </c>
      <c r="E465" s="3465" t="s">
        <v>1165</v>
      </c>
      <c r="F465" s="3466">
        <f t="shared" si="78"/>
        <v>11</v>
      </c>
      <c r="G465" s="3465" t="s">
        <v>36</v>
      </c>
      <c r="H465" s="3467">
        <v>176.55</v>
      </c>
      <c r="I465" s="3468">
        <v>176.55</v>
      </c>
      <c r="J465" s="3469">
        <v>0.25</v>
      </c>
      <c r="K465" s="3470">
        <f t="shared" si="79"/>
        <v>220.6875</v>
      </c>
      <c r="L465" s="3471">
        <f t="shared" si="80"/>
        <v>2427.59</v>
      </c>
      <c r="M465" s="3465"/>
      <c r="N465" s="3465" t="s">
        <v>255</v>
      </c>
      <c r="O465" s="3465" t="s">
        <v>1086</v>
      </c>
      <c r="P465" s="3465" t="s">
        <v>69</v>
      </c>
      <c r="Q465" s="3465" t="s">
        <v>70</v>
      </c>
      <c r="R465" s="3472">
        <v>11</v>
      </c>
      <c r="S465" s="3473">
        <f t="shared" si="81"/>
        <v>2427.59</v>
      </c>
    </row>
    <row r="466" spans="1:19" ht="45" customHeight="1" x14ac:dyDescent="0.25">
      <c r="A466" s="3474" t="s">
        <v>23</v>
      </c>
      <c r="B466" s="3474" t="s">
        <v>1166</v>
      </c>
      <c r="C466" s="3474" t="s">
        <v>25</v>
      </c>
      <c r="D466" s="3474" t="s">
        <v>1167</v>
      </c>
      <c r="E466" s="3474" t="s">
        <v>1168</v>
      </c>
      <c r="F466" s="3475">
        <f t="shared" si="78"/>
        <v>100</v>
      </c>
      <c r="G466" s="3474" t="s">
        <v>36</v>
      </c>
      <c r="H466" s="3476">
        <v>18.13</v>
      </c>
      <c r="I466" s="3477">
        <v>18.13</v>
      </c>
      <c r="J466" s="3478">
        <v>0.25</v>
      </c>
      <c r="K466" s="3479">
        <f t="shared" si="79"/>
        <v>22.662499999999998</v>
      </c>
      <c r="L466" s="3480">
        <f t="shared" si="80"/>
        <v>2266</v>
      </c>
      <c r="M466" s="3474"/>
      <c r="N466" s="3474" t="s">
        <v>255</v>
      </c>
      <c r="O466" s="3474" t="s">
        <v>1086</v>
      </c>
      <c r="P466" s="3474" t="s">
        <v>69</v>
      </c>
      <c r="Q466" s="3474" t="s">
        <v>70</v>
      </c>
      <c r="R466" s="3481">
        <v>100</v>
      </c>
      <c r="S466" s="3482">
        <f t="shared" si="81"/>
        <v>2266</v>
      </c>
    </row>
    <row r="467" spans="1:19" ht="45" customHeight="1" x14ac:dyDescent="0.25">
      <c r="A467" s="3483" t="s">
        <v>23</v>
      </c>
      <c r="B467" s="3483" t="s">
        <v>1169</v>
      </c>
      <c r="C467" s="3483" t="s">
        <v>25</v>
      </c>
      <c r="D467" s="3483" t="s">
        <v>1170</v>
      </c>
      <c r="E467" s="3483" t="s">
        <v>1171</v>
      </c>
      <c r="F467" s="3484">
        <f t="shared" si="78"/>
        <v>170</v>
      </c>
      <c r="G467" s="3483" t="s">
        <v>36</v>
      </c>
      <c r="H467" s="3485">
        <v>20.58</v>
      </c>
      <c r="I467" s="3486">
        <v>20.58</v>
      </c>
      <c r="J467" s="3487">
        <v>0.25</v>
      </c>
      <c r="K467" s="3488">
        <f t="shared" si="79"/>
        <v>25.724999999999998</v>
      </c>
      <c r="L467" s="3489">
        <f t="shared" si="80"/>
        <v>4374.1000000000004</v>
      </c>
      <c r="M467" s="3483"/>
      <c r="N467" s="3483" t="s">
        <v>255</v>
      </c>
      <c r="O467" s="3483" t="s">
        <v>1086</v>
      </c>
      <c r="P467" s="3483" t="s">
        <v>69</v>
      </c>
      <c r="Q467" s="3483" t="s">
        <v>70</v>
      </c>
      <c r="R467" s="3490">
        <v>170</v>
      </c>
      <c r="S467" s="3491">
        <f t="shared" si="81"/>
        <v>4374.1000000000004</v>
      </c>
    </row>
    <row r="468" spans="1:19" ht="45" customHeight="1" x14ac:dyDescent="0.25">
      <c r="A468" s="3492" t="s">
        <v>19</v>
      </c>
      <c r="B468" s="3492" t="s">
        <v>1172</v>
      </c>
      <c r="C468" s="3492" t="s">
        <v>21</v>
      </c>
      <c r="D468" s="3492" t="s">
        <v>21</v>
      </c>
      <c r="E468" s="3492" t="s">
        <v>1173</v>
      </c>
      <c r="F468" s="3492" t="s">
        <v>21</v>
      </c>
      <c r="G468" s="3492" t="s">
        <v>21</v>
      </c>
      <c r="H468" s="3492" t="s">
        <v>21</v>
      </c>
      <c r="I468" s="3492" t="s">
        <v>21</v>
      </c>
      <c r="J468" s="3492" t="s">
        <v>21</v>
      </c>
      <c r="K468" s="3492" t="s">
        <v>21</v>
      </c>
      <c r="L468" s="3493">
        <f>ROUND(L469,2)+ROUND(L470,2)+ROUND(L471,2)+ROUND(L472,2)+ROUND(L473,2)+ROUND(L474,2)+ROUND(L475,2)+ROUND(L476,2)+ROUND(L477,2)</f>
        <v>128165.67000000001</v>
      </c>
      <c r="M468" s="3492" t="s">
        <v>21</v>
      </c>
      <c r="N468" s="3492" t="s">
        <v>21</v>
      </c>
      <c r="O468" s="3492" t="s">
        <v>21</v>
      </c>
      <c r="P468" s="3492" t="s">
        <v>21</v>
      </c>
      <c r="Q468" s="3492" t="s">
        <v>21</v>
      </c>
      <c r="R468" s="3492" t="s">
        <v>21</v>
      </c>
      <c r="S468" s="3492" t="s">
        <v>21</v>
      </c>
    </row>
    <row r="469" spans="1:19" ht="45" customHeight="1" x14ac:dyDescent="0.25">
      <c r="A469" s="3494" t="s">
        <v>23</v>
      </c>
      <c r="B469" s="3494" t="s">
        <v>1174</v>
      </c>
      <c r="C469" s="3494" t="s">
        <v>25</v>
      </c>
      <c r="D469" s="3494" t="s">
        <v>1175</v>
      </c>
      <c r="E469" s="3494" t="s">
        <v>1176</v>
      </c>
      <c r="F469" s="3495">
        <f t="shared" ref="F469:F477" si="82">R469</f>
        <v>5871.3</v>
      </c>
      <c r="G469" s="3494" t="s">
        <v>44</v>
      </c>
      <c r="H469" s="3496">
        <v>4.62</v>
      </c>
      <c r="I469" s="3497">
        <v>4.62</v>
      </c>
      <c r="J469" s="3498">
        <v>0.25</v>
      </c>
      <c r="K469" s="3499">
        <f t="shared" ref="K469:K477" si="83">ROUND(I469,2)+(ROUND(I469,2)*J469)</f>
        <v>5.7750000000000004</v>
      </c>
      <c r="L469" s="3500">
        <f t="shared" ref="L469:L477" si="84">ROUND(S469,2)</f>
        <v>33936.11</v>
      </c>
      <c r="M469" s="3494"/>
      <c r="N469" s="3494" t="s">
        <v>255</v>
      </c>
      <c r="O469" s="3494" t="s">
        <v>1086</v>
      </c>
      <c r="P469" s="3494" t="s">
        <v>69</v>
      </c>
      <c r="Q469" s="3494" t="s">
        <v>70</v>
      </c>
      <c r="R469" s="3501">
        <v>5871.3</v>
      </c>
      <c r="S469" s="3502">
        <f t="shared" ref="S469:S477" si="85">ROUND(K469,2)*R469</f>
        <v>33936.114000000001</v>
      </c>
    </row>
    <row r="470" spans="1:19" ht="45" customHeight="1" x14ac:dyDescent="0.25">
      <c r="A470" s="3503" t="s">
        <v>23</v>
      </c>
      <c r="B470" s="3503" t="s">
        <v>1177</v>
      </c>
      <c r="C470" s="3503" t="s">
        <v>25</v>
      </c>
      <c r="D470" s="3503" t="s">
        <v>1178</v>
      </c>
      <c r="E470" s="3503" t="s">
        <v>1179</v>
      </c>
      <c r="F470" s="3504">
        <f t="shared" si="82"/>
        <v>253.9</v>
      </c>
      <c r="G470" s="3503" t="s">
        <v>44</v>
      </c>
      <c r="H470" s="3505">
        <v>7.13</v>
      </c>
      <c r="I470" s="3506">
        <v>7.13</v>
      </c>
      <c r="J470" s="3507">
        <v>0.25</v>
      </c>
      <c r="K470" s="3508">
        <f t="shared" si="83"/>
        <v>8.9124999999999996</v>
      </c>
      <c r="L470" s="3509">
        <f t="shared" si="84"/>
        <v>2262.25</v>
      </c>
      <c r="M470" s="3503"/>
      <c r="N470" s="3503" t="s">
        <v>255</v>
      </c>
      <c r="O470" s="3503" t="s">
        <v>1086</v>
      </c>
      <c r="P470" s="3503" t="s">
        <v>69</v>
      </c>
      <c r="Q470" s="3503" t="s">
        <v>70</v>
      </c>
      <c r="R470" s="3510">
        <v>253.9</v>
      </c>
      <c r="S470" s="3511">
        <f t="shared" si="85"/>
        <v>2262.2490000000003</v>
      </c>
    </row>
    <row r="471" spans="1:19" ht="45" customHeight="1" x14ac:dyDescent="0.25">
      <c r="A471" s="3512" t="s">
        <v>23</v>
      </c>
      <c r="B471" s="3512" t="s">
        <v>1180</v>
      </c>
      <c r="C471" s="3512" t="s">
        <v>25</v>
      </c>
      <c r="D471" s="3512" t="s">
        <v>1181</v>
      </c>
      <c r="E471" s="3512" t="s">
        <v>1182</v>
      </c>
      <c r="F471" s="3513">
        <f t="shared" si="82"/>
        <v>1472.4</v>
      </c>
      <c r="G471" s="3512" t="s">
        <v>44</v>
      </c>
      <c r="H471" s="3514">
        <v>9.9499999999999993</v>
      </c>
      <c r="I471" s="3515">
        <v>9.9499999999999993</v>
      </c>
      <c r="J471" s="3516">
        <v>0.25</v>
      </c>
      <c r="K471" s="3517">
        <f t="shared" si="83"/>
        <v>12.4375</v>
      </c>
      <c r="L471" s="3518">
        <f t="shared" si="84"/>
        <v>18316.66</v>
      </c>
      <c r="M471" s="3512"/>
      <c r="N471" s="3512" t="s">
        <v>255</v>
      </c>
      <c r="O471" s="3512" t="s">
        <v>1086</v>
      </c>
      <c r="P471" s="3512" t="s">
        <v>69</v>
      </c>
      <c r="Q471" s="3512" t="s">
        <v>70</v>
      </c>
      <c r="R471" s="3519">
        <v>1472.4</v>
      </c>
      <c r="S471" s="3520">
        <f t="shared" si="85"/>
        <v>18316.655999999999</v>
      </c>
    </row>
    <row r="472" spans="1:19" ht="45" customHeight="1" x14ac:dyDescent="0.25">
      <c r="A472" s="3521" t="s">
        <v>23</v>
      </c>
      <c r="B472" s="3521" t="s">
        <v>1183</v>
      </c>
      <c r="C472" s="3521" t="s">
        <v>25</v>
      </c>
      <c r="D472" s="3521" t="s">
        <v>1184</v>
      </c>
      <c r="E472" s="3521" t="s">
        <v>1185</v>
      </c>
      <c r="F472" s="3522">
        <f t="shared" si="82"/>
        <v>34.5</v>
      </c>
      <c r="G472" s="3521" t="s">
        <v>44</v>
      </c>
      <c r="H472" s="3523">
        <v>25.64</v>
      </c>
      <c r="I472" s="3524">
        <v>25.64</v>
      </c>
      <c r="J472" s="3525">
        <v>0.25</v>
      </c>
      <c r="K472" s="3526">
        <f t="shared" si="83"/>
        <v>32.049999999999997</v>
      </c>
      <c r="L472" s="3527">
        <f t="shared" si="84"/>
        <v>1105.73</v>
      </c>
      <c r="M472" s="3521"/>
      <c r="N472" s="3521" t="s">
        <v>255</v>
      </c>
      <c r="O472" s="3521" t="s">
        <v>1086</v>
      </c>
      <c r="P472" s="3521" t="s">
        <v>69</v>
      </c>
      <c r="Q472" s="3521" t="s">
        <v>70</v>
      </c>
      <c r="R472" s="3528">
        <v>34.5</v>
      </c>
      <c r="S472" s="3529">
        <f t="shared" si="85"/>
        <v>1105.7249999999999</v>
      </c>
    </row>
    <row r="473" spans="1:19" ht="45" customHeight="1" x14ac:dyDescent="0.25">
      <c r="A473" s="3530" t="s">
        <v>23</v>
      </c>
      <c r="B473" s="3530" t="s">
        <v>1186</v>
      </c>
      <c r="C473" s="3530" t="s">
        <v>25</v>
      </c>
      <c r="D473" s="3530" t="s">
        <v>1187</v>
      </c>
      <c r="E473" s="3530" t="s">
        <v>1188</v>
      </c>
      <c r="F473" s="3531">
        <f t="shared" si="82"/>
        <v>58.3</v>
      </c>
      <c r="G473" s="3530" t="s">
        <v>44</v>
      </c>
      <c r="H473" s="3532">
        <v>29.06</v>
      </c>
      <c r="I473" s="3533">
        <v>29.06</v>
      </c>
      <c r="J473" s="3534">
        <v>0.25</v>
      </c>
      <c r="K473" s="3535">
        <f t="shared" si="83"/>
        <v>36.324999999999996</v>
      </c>
      <c r="L473" s="3536">
        <f t="shared" si="84"/>
        <v>2118.04</v>
      </c>
      <c r="M473" s="3530"/>
      <c r="N473" s="3530" t="s">
        <v>255</v>
      </c>
      <c r="O473" s="3530" t="s">
        <v>1086</v>
      </c>
      <c r="P473" s="3530" t="s">
        <v>69</v>
      </c>
      <c r="Q473" s="3530" t="s">
        <v>70</v>
      </c>
      <c r="R473" s="3537">
        <v>58.3</v>
      </c>
      <c r="S473" s="3538">
        <f t="shared" si="85"/>
        <v>2118.0389999999998</v>
      </c>
    </row>
    <row r="474" spans="1:19" ht="45" customHeight="1" x14ac:dyDescent="0.25">
      <c r="A474" s="3539" t="s">
        <v>23</v>
      </c>
      <c r="B474" s="3539" t="s">
        <v>1189</v>
      </c>
      <c r="C474" s="3539" t="s">
        <v>25</v>
      </c>
      <c r="D474" s="3539" t="s">
        <v>1190</v>
      </c>
      <c r="E474" s="3539" t="s">
        <v>1191</v>
      </c>
      <c r="F474" s="3540">
        <f t="shared" si="82"/>
        <v>88.6</v>
      </c>
      <c r="G474" s="3539" t="s">
        <v>44</v>
      </c>
      <c r="H474" s="3541">
        <v>40.1</v>
      </c>
      <c r="I474" s="3542">
        <v>40.1</v>
      </c>
      <c r="J474" s="3543">
        <v>0.25</v>
      </c>
      <c r="K474" s="3544">
        <f t="shared" si="83"/>
        <v>50.125</v>
      </c>
      <c r="L474" s="3545">
        <f t="shared" si="84"/>
        <v>4441.5200000000004</v>
      </c>
      <c r="M474" s="3539"/>
      <c r="N474" s="3539" t="s">
        <v>255</v>
      </c>
      <c r="O474" s="3539" t="s">
        <v>1086</v>
      </c>
      <c r="P474" s="3539" t="s">
        <v>69</v>
      </c>
      <c r="Q474" s="3539" t="s">
        <v>70</v>
      </c>
      <c r="R474" s="3546">
        <v>88.6</v>
      </c>
      <c r="S474" s="3547">
        <f t="shared" si="85"/>
        <v>4441.518</v>
      </c>
    </row>
    <row r="475" spans="1:19" ht="45" customHeight="1" x14ac:dyDescent="0.25">
      <c r="A475" s="3548" t="s">
        <v>23</v>
      </c>
      <c r="B475" s="3548" t="s">
        <v>1192</v>
      </c>
      <c r="C475" s="3548" t="s">
        <v>25</v>
      </c>
      <c r="D475" s="3548" t="s">
        <v>1193</v>
      </c>
      <c r="E475" s="3548" t="s">
        <v>1194</v>
      </c>
      <c r="F475" s="3549">
        <f t="shared" si="82"/>
        <v>282.8</v>
      </c>
      <c r="G475" s="3548" t="s">
        <v>44</v>
      </c>
      <c r="H475" s="3550">
        <v>80.39</v>
      </c>
      <c r="I475" s="3551">
        <v>80.39</v>
      </c>
      <c r="J475" s="3552">
        <v>0.25</v>
      </c>
      <c r="K475" s="3553">
        <f t="shared" si="83"/>
        <v>100.4875</v>
      </c>
      <c r="L475" s="3554">
        <f t="shared" si="84"/>
        <v>28418.57</v>
      </c>
      <c r="M475" s="3548"/>
      <c r="N475" s="3548" t="s">
        <v>255</v>
      </c>
      <c r="O475" s="3548" t="s">
        <v>1086</v>
      </c>
      <c r="P475" s="3548" t="s">
        <v>69</v>
      </c>
      <c r="Q475" s="3548" t="s">
        <v>70</v>
      </c>
      <c r="R475" s="3555">
        <v>282.8</v>
      </c>
      <c r="S475" s="3556">
        <f t="shared" si="85"/>
        <v>28418.572</v>
      </c>
    </row>
    <row r="476" spans="1:19" ht="45" customHeight="1" x14ac:dyDescent="0.25">
      <c r="A476" s="3557" t="s">
        <v>23</v>
      </c>
      <c r="B476" s="3557" t="s">
        <v>1195</v>
      </c>
      <c r="C476" s="3557" t="s">
        <v>25</v>
      </c>
      <c r="D476" s="3557" t="s">
        <v>1196</v>
      </c>
      <c r="E476" s="3557" t="s">
        <v>1197</v>
      </c>
      <c r="F476" s="3558">
        <f t="shared" si="82"/>
        <v>40</v>
      </c>
      <c r="G476" s="3557" t="s">
        <v>44</v>
      </c>
      <c r="H476" s="3559">
        <v>99.16</v>
      </c>
      <c r="I476" s="3560">
        <v>99.16</v>
      </c>
      <c r="J476" s="3561">
        <v>0.25</v>
      </c>
      <c r="K476" s="3562">
        <f t="shared" si="83"/>
        <v>123.94999999999999</v>
      </c>
      <c r="L476" s="3563">
        <f t="shared" si="84"/>
        <v>4958</v>
      </c>
      <c r="M476" s="3557"/>
      <c r="N476" s="3557" t="s">
        <v>255</v>
      </c>
      <c r="O476" s="3557" t="s">
        <v>1086</v>
      </c>
      <c r="P476" s="3557" t="s">
        <v>69</v>
      </c>
      <c r="Q476" s="3557" t="s">
        <v>70</v>
      </c>
      <c r="R476" s="3564">
        <v>40</v>
      </c>
      <c r="S476" s="3565">
        <f t="shared" si="85"/>
        <v>4958</v>
      </c>
    </row>
    <row r="477" spans="1:19" ht="45" customHeight="1" x14ac:dyDescent="0.25">
      <c r="A477" s="3566" t="s">
        <v>23</v>
      </c>
      <c r="B477" s="3566" t="s">
        <v>1198</v>
      </c>
      <c r="C477" s="3566" t="s">
        <v>25</v>
      </c>
      <c r="D477" s="3566" t="s">
        <v>1199</v>
      </c>
      <c r="E477" s="3566" t="s">
        <v>1200</v>
      </c>
      <c r="F477" s="3567">
        <f t="shared" si="82"/>
        <v>159.80000000000001</v>
      </c>
      <c r="G477" s="3566" t="s">
        <v>44</v>
      </c>
      <c r="H477" s="3568">
        <v>163.25</v>
      </c>
      <c r="I477" s="3569">
        <v>163.25</v>
      </c>
      <c r="J477" s="3570">
        <v>0.25</v>
      </c>
      <c r="K477" s="3571">
        <f t="shared" si="83"/>
        <v>204.0625</v>
      </c>
      <c r="L477" s="3572">
        <f t="shared" si="84"/>
        <v>32608.79</v>
      </c>
      <c r="M477" s="3566"/>
      <c r="N477" s="3566" t="s">
        <v>255</v>
      </c>
      <c r="O477" s="3566" t="s">
        <v>1086</v>
      </c>
      <c r="P477" s="3566" t="s">
        <v>69</v>
      </c>
      <c r="Q477" s="3566" t="s">
        <v>70</v>
      </c>
      <c r="R477" s="3573">
        <v>159.80000000000001</v>
      </c>
      <c r="S477" s="3574">
        <f t="shared" si="85"/>
        <v>32608.788000000004</v>
      </c>
    </row>
    <row r="478" spans="1:19" ht="45" customHeight="1" x14ac:dyDescent="0.25">
      <c r="A478" s="3575" t="s">
        <v>19</v>
      </c>
      <c r="B478" s="3575" t="s">
        <v>1201</v>
      </c>
      <c r="C478" s="3575" t="s">
        <v>21</v>
      </c>
      <c r="D478" s="3575" t="s">
        <v>21</v>
      </c>
      <c r="E478" s="3575" t="s">
        <v>1202</v>
      </c>
      <c r="F478" s="3575" t="s">
        <v>21</v>
      </c>
      <c r="G478" s="3575" t="s">
        <v>21</v>
      </c>
      <c r="H478" s="3575" t="s">
        <v>21</v>
      </c>
      <c r="I478" s="3575" t="s">
        <v>21</v>
      </c>
      <c r="J478" s="3575" t="s">
        <v>21</v>
      </c>
      <c r="K478" s="3575" t="s">
        <v>21</v>
      </c>
      <c r="L478" s="3576">
        <f>ROUND(L479,2)+ROUND(L480,2)</f>
        <v>21322.21</v>
      </c>
      <c r="M478" s="3575" t="s">
        <v>21</v>
      </c>
      <c r="N478" s="3575" t="s">
        <v>21</v>
      </c>
      <c r="O478" s="3575" t="s">
        <v>21</v>
      </c>
      <c r="P478" s="3575" t="s">
        <v>21</v>
      </c>
      <c r="Q478" s="3575" t="s">
        <v>21</v>
      </c>
      <c r="R478" s="3575" t="s">
        <v>21</v>
      </c>
      <c r="S478" s="3575" t="s">
        <v>21</v>
      </c>
    </row>
    <row r="479" spans="1:19" ht="45" customHeight="1" x14ac:dyDescent="0.25">
      <c r="A479" s="3577" t="s">
        <v>23</v>
      </c>
      <c r="B479" s="3577" t="s">
        <v>1203</v>
      </c>
      <c r="C479" s="3577" t="s">
        <v>38</v>
      </c>
      <c r="D479" s="3577" t="s">
        <v>1204</v>
      </c>
      <c r="E479" s="3577" t="s">
        <v>1205</v>
      </c>
      <c r="F479" s="3578">
        <f>R479</f>
        <v>75.2</v>
      </c>
      <c r="G479" s="3577" t="s">
        <v>44</v>
      </c>
      <c r="H479" s="3579">
        <v>204.64</v>
      </c>
      <c r="I479" s="3580">
        <v>204.64</v>
      </c>
      <c r="J479" s="3581">
        <v>0.25</v>
      </c>
      <c r="K479" s="3582">
        <f>ROUND(I479,2)+(ROUND(I479,2)*J479)</f>
        <v>255.79999999999998</v>
      </c>
      <c r="L479" s="3583">
        <f>ROUND(S479,2)</f>
        <v>19236.16</v>
      </c>
      <c r="M479" s="3577"/>
      <c r="N479" s="3577" t="s">
        <v>255</v>
      </c>
      <c r="O479" s="3577" t="s">
        <v>1086</v>
      </c>
      <c r="P479" s="3577" t="s">
        <v>69</v>
      </c>
      <c r="Q479" s="3577" t="s">
        <v>70</v>
      </c>
      <c r="R479" s="3584">
        <v>75.2</v>
      </c>
      <c r="S479" s="3585">
        <f>ROUND(K479,2)*R479</f>
        <v>19236.16</v>
      </c>
    </row>
    <row r="480" spans="1:19" ht="45" customHeight="1" x14ac:dyDescent="0.25">
      <c r="A480" s="3586" t="s">
        <v>23</v>
      </c>
      <c r="B480" s="3586" t="s">
        <v>1206</v>
      </c>
      <c r="C480" s="3586" t="s">
        <v>25</v>
      </c>
      <c r="D480" s="3586" t="s">
        <v>1207</v>
      </c>
      <c r="E480" s="3586" t="s">
        <v>1208</v>
      </c>
      <c r="F480" s="3587">
        <f>R480</f>
        <v>75.2</v>
      </c>
      <c r="G480" s="3586" t="s">
        <v>44</v>
      </c>
      <c r="H480" s="3588">
        <v>22.19</v>
      </c>
      <c r="I480" s="3589">
        <v>22.19</v>
      </c>
      <c r="J480" s="3590">
        <v>0.25</v>
      </c>
      <c r="K480" s="3591">
        <f>ROUND(I480,2)+(ROUND(I480,2)*J480)</f>
        <v>27.737500000000001</v>
      </c>
      <c r="L480" s="3592">
        <f>ROUND(S480,2)</f>
        <v>2086.0500000000002</v>
      </c>
      <c r="M480" s="3586"/>
      <c r="N480" s="3586" t="s">
        <v>255</v>
      </c>
      <c r="O480" s="3586" t="s">
        <v>1086</v>
      </c>
      <c r="P480" s="3586" t="s">
        <v>69</v>
      </c>
      <c r="Q480" s="3586" t="s">
        <v>70</v>
      </c>
      <c r="R480" s="3593">
        <v>75.2</v>
      </c>
      <c r="S480" s="3594">
        <f>ROUND(K480,2)*R480</f>
        <v>2086.0479999999998</v>
      </c>
    </row>
    <row r="481" spans="1:19" ht="45" customHeight="1" x14ac:dyDescent="0.25">
      <c r="A481" s="3595" t="s">
        <v>19</v>
      </c>
      <c r="B481" s="3595" t="s">
        <v>1209</v>
      </c>
      <c r="C481" s="3595" t="s">
        <v>21</v>
      </c>
      <c r="D481" s="3595" t="s">
        <v>21</v>
      </c>
      <c r="E481" s="3595" t="s">
        <v>1210</v>
      </c>
      <c r="F481" s="3595" t="s">
        <v>21</v>
      </c>
      <c r="G481" s="3595" t="s">
        <v>21</v>
      </c>
      <c r="H481" s="3595" t="s">
        <v>21</v>
      </c>
      <c r="I481" s="3595" t="s">
        <v>21</v>
      </c>
      <c r="J481" s="3595" t="s">
        <v>21</v>
      </c>
      <c r="K481" s="3595" t="s">
        <v>21</v>
      </c>
      <c r="L481" s="3596">
        <f>ROUND(L482,2)+ROUND(L483,2)+ROUND(L484,2)+ROUND(L485,2)+ROUND(L486,2)+ROUND(L487,2)+ROUND(L488,2)+ROUND(L489,2)+ROUND(L490,2)+ROUND(L491,2)+ROUND(L492,2)+ROUND(L493,2)+ROUND(L494,2)+ROUND(L495,2)</f>
        <v>39040.83</v>
      </c>
      <c r="M481" s="3595" t="s">
        <v>21</v>
      </c>
      <c r="N481" s="3595" t="s">
        <v>21</v>
      </c>
      <c r="O481" s="3595" t="s">
        <v>21</v>
      </c>
      <c r="P481" s="3595" t="s">
        <v>21</v>
      </c>
      <c r="Q481" s="3595" t="s">
        <v>21</v>
      </c>
      <c r="R481" s="3595" t="s">
        <v>21</v>
      </c>
      <c r="S481" s="3595" t="s">
        <v>21</v>
      </c>
    </row>
    <row r="482" spans="1:19" ht="45" customHeight="1" x14ac:dyDescent="0.25">
      <c r="A482" s="3597" t="s">
        <v>23</v>
      </c>
      <c r="B482" s="3597" t="s">
        <v>1211</v>
      </c>
      <c r="C482" s="3597" t="s">
        <v>25</v>
      </c>
      <c r="D482" s="3597" t="s">
        <v>1212</v>
      </c>
      <c r="E482" s="3597" t="s">
        <v>1213</v>
      </c>
      <c r="F482" s="3598">
        <f t="shared" ref="F482:F495" si="86">R482</f>
        <v>95</v>
      </c>
      <c r="G482" s="3597" t="s">
        <v>36</v>
      </c>
      <c r="H482" s="3599">
        <v>36.340000000000003</v>
      </c>
      <c r="I482" s="3600">
        <v>36.340000000000003</v>
      </c>
      <c r="J482" s="3601">
        <v>0.25</v>
      </c>
      <c r="K482" s="3602">
        <f t="shared" ref="K482:K495" si="87">ROUND(I482,2)+(ROUND(I482,2)*J482)</f>
        <v>45.425000000000004</v>
      </c>
      <c r="L482" s="3603">
        <f t="shared" ref="L482:L495" si="88">ROUND(S482,2)</f>
        <v>4315.8500000000004</v>
      </c>
      <c r="M482" s="3597"/>
      <c r="N482" s="3597" t="s">
        <v>255</v>
      </c>
      <c r="O482" s="3597" t="s">
        <v>1086</v>
      </c>
      <c r="P482" s="3597" t="s">
        <v>69</v>
      </c>
      <c r="Q482" s="3597" t="s">
        <v>70</v>
      </c>
      <c r="R482" s="3604">
        <v>95</v>
      </c>
      <c r="S482" s="3605">
        <f t="shared" ref="S482:S495" si="89">ROUND(K482,2)*R482</f>
        <v>4315.8500000000004</v>
      </c>
    </row>
    <row r="483" spans="1:19" ht="45" customHeight="1" x14ac:dyDescent="0.25">
      <c r="A483" s="3606" t="s">
        <v>23</v>
      </c>
      <c r="B483" s="3606" t="s">
        <v>1214</v>
      </c>
      <c r="C483" s="3606" t="s">
        <v>25</v>
      </c>
      <c r="D483" s="3606" t="s">
        <v>1215</v>
      </c>
      <c r="E483" s="3606" t="s">
        <v>1216</v>
      </c>
      <c r="F483" s="3607">
        <f t="shared" si="86"/>
        <v>23</v>
      </c>
      <c r="G483" s="3606" t="s">
        <v>36</v>
      </c>
      <c r="H483" s="3608">
        <v>38.950000000000003</v>
      </c>
      <c r="I483" s="3609">
        <v>38.950000000000003</v>
      </c>
      <c r="J483" s="3610">
        <v>0.25</v>
      </c>
      <c r="K483" s="3611">
        <f t="shared" si="87"/>
        <v>48.6875</v>
      </c>
      <c r="L483" s="3612">
        <f t="shared" si="88"/>
        <v>1119.8699999999999</v>
      </c>
      <c r="M483" s="3606"/>
      <c r="N483" s="3606" t="s">
        <v>255</v>
      </c>
      <c r="O483" s="3606" t="s">
        <v>1086</v>
      </c>
      <c r="P483" s="3606" t="s">
        <v>69</v>
      </c>
      <c r="Q483" s="3606" t="s">
        <v>70</v>
      </c>
      <c r="R483" s="3613">
        <v>23</v>
      </c>
      <c r="S483" s="3614">
        <f t="shared" si="89"/>
        <v>1119.8699999999999</v>
      </c>
    </row>
    <row r="484" spans="1:19" ht="45" customHeight="1" x14ac:dyDescent="0.25">
      <c r="A484" s="3615" t="s">
        <v>23</v>
      </c>
      <c r="B484" s="3615" t="s">
        <v>1217</v>
      </c>
      <c r="C484" s="3615" t="s">
        <v>25</v>
      </c>
      <c r="D484" s="3615" t="s">
        <v>1218</v>
      </c>
      <c r="E484" s="3615" t="s">
        <v>1219</v>
      </c>
      <c r="F484" s="3616">
        <f t="shared" si="86"/>
        <v>34</v>
      </c>
      <c r="G484" s="3615" t="s">
        <v>36</v>
      </c>
      <c r="H484" s="3617">
        <v>66.41</v>
      </c>
      <c r="I484" s="3618">
        <v>66.41</v>
      </c>
      <c r="J484" s="3619">
        <v>0.25</v>
      </c>
      <c r="K484" s="3620">
        <f t="shared" si="87"/>
        <v>83.012499999999989</v>
      </c>
      <c r="L484" s="3621">
        <f t="shared" si="88"/>
        <v>2822.34</v>
      </c>
      <c r="M484" s="3615"/>
      <c r="N484" s="3615" t="s">
        <v>255</v>
      </c>
      <c r="O484" s="3615" t="s">
        <v>1086</v>
      </c>
      <c r="P484" s="3615" t="s">
        <v>69</v>
      </c>
      <c r="Q484" s="3615" t="s">
        <v>70</v>
      </c>
      <c r="R484" s="3622">
        <v>34</v>
      </c>
      <c r="S484" s="3623">
        <f t="shared" si="89"/>
        <v>2822.34</v>
      </c>
    </row>
    <row r="485" spans="1:19" ht="45" customHeight="1" x14ac:dyDescent="0.25">
      <c r="A485" s="3624" t="s">
        <v>23</v>
      </c>
      <c r="B485" s="3624" t="s">
        <v>1220</v>
      </c>
      <c r="C485" s="3624" t="s">
        <v>25</v>
      </c>
      <c r="D485" s="3624" t="s">
        <v>1221</v>
      </c>
      <c r="E485" s="3624" t="s">
        <v>1222</v>
      </c>
      <c r="F485" s="3625">
        <f t="shared" si="86"/>
        <v>3</v>
      </c>
      <c r="G485" s="3624" t="s">
        <v>36</v>
      </c>
      <c r="H485" s="3626">
        <v>42.1</v>
      </c>
      <c r="I485" s="3627">
        <v>42.1</v>
      </c>
      <c r="J485" s="3628">
        <v>0.25</v>
      </c>
      <c r="K485" s="3629">
        <f t="shared" si="87"/>
        <v>52.625</v>
      </c>
      <c r="L485" s="3630">
        <f t="shared" si="88"/>
        <v>157.88999999999999</v>
      </c>
      <c r="M485" s="3624"/>
      <c r="N485" s="3624" t="s">
        <v>255</v>
      </c>
      <c r="O485" s="3624" t="s">
        <v>1086</v>
      </c>
      <c r="P485" s="3624" t="s">
        <v>69</v>
      </c>
      <c r="Q485" s="3624" t="s">
        <v>70</v>
      </c>
      <c r="R485" s="3631">
        <v>3</v>
      </c>
      <c r="S485" s="3632">
        <f t="shared" si="89"/>
        <v>157.89000000000001</v>
      </c>
    </row>
    <row r="486" spans="1:19" ht="45" customHeight="1" x14ac:dyDescent="0.25">
      <c r="A486" s="3633" t="s">
        <v>23</v>
      </c>
      <c r="B486" s="3633" t="s">
        <v>1223</v>
      </c>
      <c r="C486" s="3633" t="s">
        <v>25</v>
      </c>
      <c r="D486" s="3633" t="s">
        <v>1224</v>
      </c>
      <c r="E486" s="3633" t="s">
        <v>1225</v>
      </c>
      <c r="F486" s="3634">
        <f t="shared" si="86"/>
        <v>2</v>
      </c>
      <c r="G486" s="3633" t="s">
        <v>36</v>
      </c>
      <c r="H486" s="3635">
        <v>92.03</v>
      </c>
      <c r="I486" s="3636">
        <v>92.03</v>
      </c>
      <c r="J486" s="3637">
        <v>0.25</v>
      </c>
      <c r="K486" s="3638">
        <f t="shared" si="87"/>
        <v>115.03749999999999</v>
      </c>
      <c r="L486" s="3639">
        <f t="shared" si="88"/>
        <v>230.08</v>
      </c>
      <c r="M486" s="3633"/>
      <c r="N486" s="3633" t="s">
        <v>255</v>
      </c>
      <c r="O486" s="3633" t="s">
        <v>1086</v>
      </c>
      <c r="P486" s="3633" t="s">
        <v>69</v>
      </c>
      <c r="Q486" s="3633" t="s">
        <v>70</v>
      </c>
      <c r="R486" s="3640">
        <v>2</v>
      </c>
      <c r="S486" s="3641">
        <f t="shared" si="89"/>
        <v>230.08</v>
      </c>
    </row>
    <row r="487" spans="1:19" ht="45" customHeight="1" x14ac:dyDescent="0.25">
      <c r="A487" s="3642" t="s">
        <v>23</v>
      </c>
      <c r="B487" s="3642" t="s">
        <v>1226</v>
      </c>
      <c r="C487" s="3642" t="s">
        <v>25</v>
      </c>
      <c r="D487" s="3642" t="s">
        <v>1227</v>
      </c>
      <c r="E487" s="3642" t="s">
        <v>1228</v>
      </c>
      <c r="F487" s="3643">
        <f t="shared" si="86"/>
        <v>1</v>
      </c>
      <c r="G487" s="3642" t="s">
        <v>36</v>
      </c>
      <c r="H487" s="3644">
        <v>71</v>
      </c>
      <c r="I487" s="3645">
        <v>71</v>
      </c>
      <c r="J487" s="3646">
        <v>0.25</v>
      </c>
      <c r="K487" s="3647">
        <f t="shared" si="87"/>
        <v>88.75</v>
      </c>
      <c r="L487" s="3648">
        <f t="shared" si="88"/>
        <v>88.75</v>
      </c>
      <c r="M487" s="3642"/>
      <c r="N487" s="3642" t="s">
        <v>255</v>
      </c>
      <c r="O487" s="3642" t="s">
        <v>1086</v>
      </c>
      <c r="P487" s="3642" t="s">
        <v>69</v>
      </c>
      <c r="Q487" s="3642" t="s">
        <v>70</v>
      </c>
      <c r="R487" s="3649">
        <v>1</v>
      </c>
      <c r="S487" s="3650">
        <f t="shared" si="89"/>
        <v>88.75</v>
      </c>
    </row>
    <row r="488" spans="1:19" ht="45" customHeight="1" x14ac:dyDescent="0.25">
      <c r="A488" s="3651" t="s">
        <v>23</v>
      </c>
      <c r="B488" s="3651" t="s">
        <v>1229</v>
      </c>
      <c r="C488" s="3651" t="s">
        <v>38</v>
      </c>
      <c r="D488" s="3651" t="s">
        <v>1230</v>
      </c>
      <c r="E488" s="3651" t="s">
        <v>1231</v>
      </c>
      <c r="F488" s="3652">
        <f t="shared" si="86"/>
        <v>10</v>
      </c>
      <c r="G488" s="3651" t="s">
        <v>36</v>
      </c>
      <c r="H488" s="3653">
        <v>15.69</v>
      </c>
      <c r="I488" s="3654">
        <v>15.69</v>
      </c>
      <c r="J488" s="3655">
        <v>0.25</v>
      </c>
      <c r="K488" s="3656">
        <f t="shared" si="87"/>
        <v>19.612500000000001</v>
      </c>
      <c r="L488" s="3657">
        <f t="shared" si="88"/>
        <v>196.1</v>
      </c>
      <c r="M488" s="3651"/>
      <c r="N488" s="3651" t="s">
        <v>255</v>
      </c>
      <c r="O488" s="3651" t="s">
        <v>1086</v>
      </c>
      <c r="P488" s="3651" t="s">
        <v>69</v>
      </c>
      <c r="Q488" s="3651" t="s">
        <v>70</v>
      </c>
      <c r="R488" s="3658">
        <v>10</v>
      </c>
      <c r="S488" s="3659">
        <f t="shared" si="89"/>
        <v>196.1</v>
      </c>
    </row>
    <row r="489" spans="1:19" ht="45" customHeight="1" x14ac:dyDescent="0.25">
      <c r="A489" s="3660" t="s">
        <v>23</v>
      </c>
      <c r="B489" s="3660" t="s">
        <v>1232</v>
      </c>
      <c r="C489" s="3660" t="s">
        <v>845</v>
      </c>
      <c r="D489" s="3660" t="s">
        <v>1233</v>
      </c>
      <c r="E489" s="3660" t="s">
        <v>1234</v>
      </c>
      <c r="F489" s="3661">
        <f t="shared" si="86"/>
        <v>8</v>
      </c>
      <c r="G489" s="3660" t="s">
        <v>36</v>
      </c>
      <c r="H489" s="3662">
        <v>101.4</v>
      </c>
      <c r="I489" s="3663">
        <v>101.4</v>
      </c>
      <c r="J489" s="3664">
        <v>0.25</v>
      </c>
      <c r="K489" s="3665">
        <f t="shared" si="87"/>
        <v>126.75</v>
      </c>
      <c r="L489" s="3666">
        <f t="shared" si="88"/>
        <v>1014</v>
      </c>
      <c r="M489" s="3660"/>
      <c r="N489" s="3660" t="s">
        <v>255</v>
      </c>
      <c r="O489" s="3660" t="s">
        <v>1086</v>
      </c>
      <c r="P489" s="3660" t="s">
        <v>69</v>
      </c>
      <c r="Q489" s="3660" t="s">
        <v>70</v>
      </c>
      <c r="R489" s="3667">
        <v>8</v>
      </c>
      <c r="S489" s="3668">
        <f t="shared" si="89"/>
        <v>1014</v>
      </c>
    </row>
    <row r="490" spans="1:19" ht="45" customHeight="1" x14ac:dyDescent="0.25">
      <c r="A490" s="3669" t="s">
        <v>23</v>
      </c>
      <c r="B490" s="3669" t="s">
        <v>1235</v>
      </c>
      <c r="C490" s="3669" t="s">
        <v>25</v>
      </c>
      <c r="D490" s="3669" t="s">
        <v>1236</v>
      </c>
      <c r="E490" s="3669" t="s">
        <v>1237</v>
      </c>
      <c r="F490" s="3670">
        <f t="shared" si="86"/>
        <v>1</v>
      </c>
      <c r="G490" s="3669" t="s">
        <v>36</v>
      </c>
      <c r="H490" s="3671">
        <v>539.01</v>
      </c>
      <c r="I490" s="3672">
        <v>539.01</v>
      </c>
      <c r="J490" s="3673">
        <v>0.25</v>
      </c>
      <c r="K490" s="3674">
        <f t="shared" si="87"/>
        <v>673.76250000000005</v>
      </c>
      <c r="L490" s="3675">
        <f t="shared" si="88"/>
        <v>673.76</v>
      </c>
      <c r="M490" s="3669"/>
      <c r="N490" s="3669" t="s">
        <v>255</v>
      </c>
      <c r="O490" s="3669" t="s">
        <v>1086</v>
      </c>
      <c r="P490" s="3669" t="s">
        <v>69</v>
      </c>
      <c r="Q490" s="3669" t="s">
        <v>70</v>
      </c>
      <c r="R490" s="3676">
        <v>1</v>
      </c>
      <c r="S490" s="3677">
        <f t="shared" si="89"/>
        <v>673.76</v>
      </c>
    </row>
    <row r="491" spans="1:19" ht="45" customHeight="1" x14ac:dyDescent="0.25">
      <c r="A491" s="3678" t="s">
        <v>23</v>
      </c>
      <c r="B491" s="3678" t="s">
        <v>1238</v>
      </c>
      <c r="C491" s="3678" t="s">
        <v>845</v>
      </c>
      <c r="D491" s="3678" t="s">
        <v>1239</v>
      </c>
      <c r="E491" s="3678" t="s">
        <v>1240</v>
      </c>
      <c r="F491" s="3679">
        <f t="shared" si="86"/>
        <v>4</v>
      </c>
      <c r="G491" s="3678" t="s">
        <v>36</v>
      </c>
      <c r="H491" s="3680">
        <v>416.68</v>
      </c>
      <c r="I491" s="3681">
        <v>416.68</v>
      </c>
      <c r="J491" s="3682">
        <v>0.25</v>
      </c>
      <c r="K491" s="3683">
        <f t="shared" si="87"/>
        <v>520.85</v>
      </c>
      <c r="L491" s="3684">
        <f t="shared" si="88"/>
        <v>2083.4</v>
      </c>
      <c r="M491" s="3678"/>
      <c r="N491" s="3678" t="s">
        <v>255</v>
      </c>
      <c r="O491" s="3678" t="s">
        <v>1086</v>
      </c>
      <c r="P491" s="3678" t="s">
        <v>69</v>
      </c>
      <c r="Q491" s="3678" t="s">
        <v>70</v>
      </c>
      <c r="R491" s="3685">
        <v>4</v>
      </c>
      <c r="S491" s="3686">
        <f t="shared" si="89"/>
        <v>2083.4</v>
      </c>
    </row>
    <row r="492" spans="1:19" ht="45" customHeight="1" x14ac:dyDescent="0.25">
      <c r="A492" s="3687" t="s">
        <v>23</v>
      </c>
      <c r="B492" s="3687" t="s">
        <v>1241</v>
      </c>
      <c r="C492" s="3687" t="s">
        <v>845</v>
      </c>
      <c r="D492" s="3687" t="s">
        <v>1239</v>
      </c>
      <c r="E492" s="3687" t="s">
        <v>1242</v>
      </c>
      <c r="F492" s="3688">
        <f t="shared" si="86"/>
        <v>9</v>
      </c>
      <c r="G492" s="3687" t="s">
        <v>36</v>
      </c>
      <c r="H492" s="3689">
        <v>45.23</v>
      </c>
      <c r="I492" s="3690">
        <v>45.23</v>
      </c>
      <c r="J492" s="3691">
        <v>0.25</v>
      </c>
      <c r="K492" s="3692">
        <f t="shared" si="87"/>
        <v>56.537499999999994</v>
      </c>
      <c r="L492" s="3693">
        <f t="shared" si="88"/>
        <v>508.86</v>
      </c>
      <c r="M492" s="3687"/>
      <c r="N492" s="3687" t="s">
        <v>255</v>
      </c>
      <c r="O492" s="3687" t="s">
        <v>1086</v>
      </c>
      <c r="P492" s="3687" t="s">
        <v>69</v>
      </c>
      <c r="Q492" s="3687" t="s">
        <v>70</v>
      </c>
      <c r="R492" s="3694">
        <v>9</v>
      </c>
      <c r="S492" s="3695">
        <f t="shared" si="89"/>
        <v>508.86</v>
      </c>
    </row>
    <row r="493" spans="1:19" ht="45" customHeight="1" x14ac:dyDescent="0.25">
      <c r="A493" s="3696" t="s">
        <v>23</v>
      </c>
      <c r="B493" s="3696" t="s">
        <v>1243</v>
      </c>
      <c r="C493" s="3696" t="s">
        <v>38</v>
      </c>
      <c r="D493" s="3696" t="s">
        <v>1244</v>
      </c>
      <c r="E493" s="3696" t="s">
        <v>1245</v>
      </c>
      <c r="F493" s="3697">
        <f t="shared" si="86"/>
        <v>81</v>
      </c>
      <c r="G493" s="3696" t="s">
        <v>36</v>
      </c>
      <c r="H493" s="3698">
        <v>211.18</v>
      </c>
      <c r="I493" s="3699">
        <v>211.18</v>
      </c>
      <c r="J493" s="3700">
        <v>0.25</v>
      </c>
      <c r="K493" s="3701">
        <f t="shared" si="87"/>
        <v>263.97500000000002</v>
      </c>
      <c r="L493" s="3702">
        <f t="shared" si="88"/>
        <v>21382.38</v>
      </c>
      <c r="M493" s="3696"/>
      <c r="N493" s="3696" t="s">
        <v>255</v>
      </c>
      <c r="O493" s="3696" t="s">
        <v>1086</v>
      </c>
      <c r="P493" s="3696" t="s">
        <v>69</v>
      </c>
      <c r="Q493" s="3696" t="s">
        <v>70</v>
      </c>
      <c r="R493" s="3703">
        <v>81</v>
      </c>
      <c r="S493" s="3704">
        <f t="shared" si="89"/>
        <v>21382.38</v>
      </c>
    </row>
    <row r="494" spans="1:19" ht="45" customHeight="1" x14ac:dyDescent="0.25">
      <c r="A494" s="3705" t="s">
        <v>23</v>
      </c>
      <c r="B494" s="3705" t="s">
        <v>1246</v>
      </c>
      <c r="C494" s="3705" t="s">
        <v>38</v>
      </c>
      <c r="D494" s="3705" t="s">
        <v>1247</v>
      </c>
      <c r="E494" s="3705" t="s">
        <v>1248</v>
      </c>
      <c r="F494" s="3706">
        <f t="shared" si="86"/>
        <v>11</v>
      </c>
      <c r="G494" s="3705" t="s">
        <v>36</v>
      </c>
      <c r="H494" s="3707">
        <v>117.7</v>
      </c>
      <c r="I494" s="3708">
        <v>117.7</v>
      </c>
      <c r="J494" s="3709">
        <v>0.25</v>
      </c>
      <c r="K494" s="3710">
        <f t="shared" si="87"/>
        <v>147.125</v>
      </c>
      <c r="L494" s="3711">
        <f t="shared" si="88"/>
        <v>1618.43</v>
      </c>
      <c r="M494" s="3705"/>
      <c r="N494" s="3705" t="s">
        <v>255</v>
      </c>
      <c r="O494" s="3705" t="s">
        <v>1086</v>
      </c>
      <c r="P494" s="3705" t="s">
        <v>69</v>
      </c>
      <c r="Q494" s="3705" t="s">
        <v>70</v>
      </c>
      <c r="R494" s="3712">
        <v>11</v>
      </c>
      <c r="S494" s="3713">
        <f t="shared" si="89"/>
        <v>1618.4299999999998</v>
      </c>
    </row>
    <row r="495" spans="1:19" ht="45" customHeight="1" x14ac:dyDescent="0.25">
      <c r="A495" s="3714" t="s">
        <v>23</v>
      </c>
      <c r="B495" s="3714" t="s">
        <v>1249</v>
      </c>
      <c r="C495" s="3714" t="s">
        <v>38</v>
      </c>
      <c r="D495" s="3714" t="s">
        <v>1250</v>
      </c>
      <c r="E495" s="3714" t="s">
        <v>1251</v>
      </c>
      <c r="F495" s="3715">
        <f t="shared" si="86"/>
        <v>8</v>
      </c>
      <c r="G495" s="3714" t="s">
        <v>36</v>
      </c>
      <c r="H495" s="3716">
        <v>282.91000000000003</v>
      </c>
      <c r="I495" s="3717">
        <v>282.91000000000003</v>
      </c>
      <c r="J495" s="3718">
        <v>0.25</v>
      </c>
      <c r="K495" s="3719">
        <f t="shared" si="87"/>
        <v>353.63750000000005</v>
      </c>
      <c r="L495" s="3720">
        <f t="shared" si="88"/>
        <v>2829.12</v>
      </c>
      <c r="M495" s="3714"/>
      <c r="N495" s="3714" t="s">
        <v>255</v>
      </c>
      <c r="O495" s="3714" t="s">
        <v>1086</v>
      </c>
      <c r="P495" s="3714" t="s">
        <v>69</v>
      </c>
      <c r="Q495" s="3714" t="s">
        <v>70</v>
      </c>
      <c r="R495" s="3721">
        <v>8</v>
      </c>
      <c r="S495" s="3722">
        <f t="shared" si="89"/>
        <v>2829.12</v>
      </c>
    </row>
    <row r="496" spans="1:19" ht="45" customHeight="1" x14ac:dyDescent="0.25">
      <c r="A496" s="3723" t="s">
        <v>19</v>
      </c>
      <c r="B496" s="3723" t="s">
        <v>1252</v>
      </c>
      <c r="C496" s="3723" t="s">
        <v>21</v>
      </c>
      <c r="D496" s="3723" t="s">
        <v>21</v>
      </c>
      <c r="E496" s="3723" t="s">
        <v>1253</v>
      </c>
      <c r="F496" s="3723" t="s">
        <v>21</v>
      </c>
      <c r="G496" s="3723" t="s">
        <v>21</v>
      </c>
      <c r="H496" s="3723" t="s">
        <v>21</v>
      </c>
      <c r="I496" s="3723" t="s">
        <v>21</v>
      </c>
      <c r="J496" s="3723" t="s">
        <v>21</v>
      </c>
      <c r="K496" s="3723" t="s">
        <v>21</v>
      </c>
      <c r="L496" s="3724">
        <f>ROUND(L497,2)+ROUND(L498,2)+ROUND(L499,2)+ROUND(L500,2)+ROUND(L501,2)</f>
        <v>13388.93</v>
      </c>
      <c r="M496" s="3723" t="s">
        <v>21</v>
      </c>
      <c r="N496" s="3723" t="s">
        <v>21</v>
      </c>
      <c r="O496" s="3723" t="s">
        <v>21</v>
      </c>
      <c r="P496" s="3723" t="s">
        <v>21</v>
      </c>
      <c r="Q496" s="3723" t="s">
        <v>21</v>
      </c>
      <c r="R496" s="3723" t="s">
        <v>21</v>
      </c>
      <c r="S496" s="3723" t="s">
        <v>21</v>
      </c>
    </row>
    <row r="497" spans="1:19" ht="45" customHeight="1" x14ac:dyDescent="0.25">
      <c r="A497" s="3725" t="s">
        <v>23</v>
      </c>
      <c r="B497" s="3725" t="s">
        <v>1254</v>
      </c>
      <c r="C497" s="3725" t="s">
        <v>25</v>
      </c>
      <c r="D497" s="3725" t="s">
        <v>1255</v>
      </c>
      <c r="E497" s="3725" t="s">
        <v>1256</v>
      </c>
      <c r="F497" s="3726">
        <f>R497</f>
        <v>22.6</v>
      </c>
      <c r="G497" s="3725" t="s">
        <v>44</v>
      </c>
      <c r="H497" s="3727">
        <v>5.17</v>
      </c>
      <c r="I497" s="3728">
        <v>5.17</v>
      </c>
      <c r="J497" s="3729">
        <v>0.25</v>
      </c>
      <c r="K497" s="3730">
        <f>ROUND(I497,2)+(ROUND(I497,2)*J497)</f>
        <v>6.4625000000000004</v>
      </c>
      <c r="L497" s="3731">
        <f>ROUND(S497,2)</f>
        <v>146</v>
      </c>
      <c r="M497" s="3725"/>
      <c r="N497" s="3725" t="s">
        <v>261</v>
      </c>
      <c r="O497" s="3725" t="s">
        <v>1257</v>
      </c>
      <c r="P497" s="3725" t="s">
        <v>71</v>
      </c>
      <c r="Q497" s="3725" t="s">
        <v>72</v>
      </c>
      <c r="R497" s="3732">
        <v>22.6</v>
      </c>
      <c r="S497" s="3733">
        <f>ROUND(K497,2)*R497</f>
        <v>145.99600000000001</v>
      </c>
    </row>
    <row r="498" spans="1:19" ht="45" customHeight="1" x14ac:dyDescent="0.25">
      <c r="A498" s="3734" t="s">
        <v>23</v>
      </c>
      <c r="B498" s="3734" t="s">
        <v>1258</v>
      </c>
      <c r="C498" s="3734" t="s">
        <v>25</v>
      </c>
      <c r="D498" s="3734" t="s">
        <v>1259</v>
      </c>
      <c r="E498" s="3734" t="s">
        <v>1260</v>
      </c>
      <c r="F498" s="3735">
        <f>R498</f>
        <v>132.4</v>
      </c>
      <c r="G498" s="3734" t="s">
        <v>44</v>
      </c>
      <c r="H498" s="3736">
        <v>7.6</v>
      </c>
      <c r="I498" s="3737">
        <v>7.6</v>
      </c>
      <c r="J498" s="3738">
        <v>0.25</v>
      </c>
      <c r="K498" s="3739">
        <f>ROUND(I498,2)+(ROUND(I498,2)*J498)</f>
        <v>9.5</v>
      </c>
      <c r="L498" s="3740">
        <f>ROUND(S498,2)</f>
        <v>1257.8</v>
      </c>
      <c r="M498" s="3734"/>
      <c r="N498" s="3734" t="s">
        <v>261</v>
      </c>
      <c r="O498" s="3734" t="s">
        <v>1257</v>
      </c>
      <c r="P498" s="3734" t="s">
        <v>71</v>
      </c>
      <c r="Q498" s="3734" t="s">
        <v>72</v>
      </c>
      <c r="R498" s="3741">
        <v>132.4</v>
      </c>
      <c r="S498" s="3742">
        <f>ROUND(K498,2)*R498</f>
        <v>1257.8</v>
      </c>
    </row>
    <row r="499" spans="1:19" ht="45" customHeight="1" x14ac:dyDescent="0.25">
      <c r="A499" s="3743" t="s">
        <v>23</v>
      </c>
      <c r="B499" s="3743" t="s">
        <v>1261</v>
      </c>
      <c r="C499" s="3743" t="s">
        <v>25</v>
      </c>
      <c r="D499" s="3743" t="s">
        <v>1262</v>
      </c>
      <c r="E499" s="3743" t="s">
        <v>1263</v>
      </c>
      <c r="F499" s="3744">
        <f>R499</f>
        <v>16.899999999999999</v>
      </c>
      <c r="G499" s="3743" t="s">
        <v>44</v>
      </c>
      <c r="H499" s="3745">
        <v>28.25</v>
      </c>
      <c r="I499" s="3746">
        <v>28.25</v>
      </c>
      <c r="J499" s="3747">
        <v>0.25</v>
      </c>
      <c r="K499" s="3748">
        <f>ROUND(I499,2)+(ROUND(I499,2)*J499)</f>
        <v>35.3125</v>
      </c>
      <c r="L499" s="3749">
        <f>ROUND(S499,2)</f>
        <v>596.74</v>
      </c>
      <c r="M499" s="3743"/>
      <c r="N499" s="3743" t="s">
        <v>261</v>
      </c>
      <c r="O499" s="3743" t="s">
        <v>1257</v>
      </c>
      <c r="P499" s="3743" t="s">
        <v>71</v>
      </c>
      <c r="Q499" s="3743" t="s">
        <v>72</v>
      </c>
      <c r="R499" s="3750">
        <v>16.899999999999999</v>
      </c>
      <c r="S499" s="3751">
        <f>ROUND(K499,2)*R499</f>
        <v>596.73900000000003</v>
      </c>
    </row>
    <row r="500" spans="1:19" ht="45" customHeight="1" x14ac:dyDescent="0.25">
      <c r="A500" s="3752" t="s">
        <v>23</v>
      </c>
      <c r="B500" s="3752" t="s">
        <v>1264</v>
      </c>
      <c r="C500" s="3752" t="s">
        <v>25</v>
      </c>
      <c r="D500" s="3752" t="s">
        <v>1265</v>
      </c>
      <c r="E500" s="3752" t="s">
        <v>1266</v>
      </c>
      <c r="F500" s="3753">
        <f>R500</f>
        <v>154.9</v>
      </c>
      <c r="G500" s="3752" t="s">
        <v>44</v>
      </c>
      <c r="H500" s="3754">
        <v>47.06</v>
      </c>
      <c r="I500" s="3755">
        <v>47.06</v>
      </c>
      <c r="J500" s="3756">
        <v>0.25</v>
      </c>
      <c r="K500" s="3757">
        <f>ROUND(I500,2)+(ROUND(I500,2)*J500)</f>
        <v>58.825000000000003</v>
      </c>
      <c r="L500" s="3758">
        <f>ROUND(S500,2)</f>
        <v>9112.77</v>
      </c>
      <c r="M500" s="3752"/>
      <c r="N500" s="3752" t="s">
        <v>261</v>
      </c>
      <c r="O500" s="3752" t="s">
        <v>1257</v>
      </c>
      <c r="P500" s="3752" t="s">
        <v>71</v>
      </c>
      <c r="Q500" s="3752" t="s">
        <v>72</v>
      </c>
      <c r="R500" s="3759">
        <v>154.9</v>
      </c>
      <c r="S500" s="3760">
        <f>ROUND(K500,2)*R500</f>
        <v>9112.7669999999998</v>
      </c>
    </row>
    <row r="501" spans="1:19" ht="45" customHeight="1" x14ac:dyDescent="0.25">
      <c r="A501" s="3761" t="s">
        <v>23</v>
      </c>
      <c r="B501" s="3761" t="s">
        <v>1267</v>
      </c>
      <c r="C501" s="3761" t="s">
        <v>25</v>
      </c>
      <c r="D501" s="3761" t="s">
        <v>1268</v>
      </c>
      <c r="E501" s="3761" t="s">
        <v>1269</v>
      </c>
      <c r="F501" s="3762">
        <f>R501</f>
        <v>138</v>
      </c>
      <c r="G501" s="3761" t="s">
        <v>36</v>
      </c>
      <c r="H501" s="3763">
        <v>13.19</v>
      </c>
      <c r="I501" s="3764">
        <v>13.19</v>
      </c>
      <c r="J501" s="3765">
        <v>0.25</v>
      </c>
      <c r="K501" s="3766">
        <f>ROUND(I501,2)+(ROUND(I501,2)*J501)</f>
        <v>16.487500000000001</v>
      </c>
      <c r="L501" s="3767">
        <f>ROUND(S501,2)</f>
        <v>2275.62</v>
      </c>
      <c r="M501" s="3761"/>
      <c r="N501" s="3761" t="s">
        <v>261</v>
      </c>
      <c r="O501" s="3761" t="s">
        <v>1257</v>
      </c>
      <c r="P501" s="3761" t="s">
        <v>71</v>
      </c>
      <c r="Q501" s="3761" t="s">
        <v>72</v>
      </c>
      <c r="R501" s="3768">
        <v>138</v>
      </c>
      <c r="S501" s="3769">
        <f>ROUND(K501,2)*R501</f>
        <v>2275.62</v>
      </c>
    </row>
    <row r="502" spans="1:19" ht="45" customHeight="1" x14ac:dyDescent="0.25">
      <c r="A502" s="3770" t="s">
        <v>19</v>
      </c>
      <c r="B502" s="3770" t="s">
        <v>1270</v>
      </c>
      <c r="C502" s="3770" t="s">
        <v>21</v>
      </c>
      <c r="D502" s="3770" t="s">
        <v>21</v>
      </c>
      <c r="E502" s="3770" t="s">
        <v>1271</v>
      </c>
      <c r="F502" s="3770" t="s">
        <v>21</v>
      </c>
      <c r="G502" s="3770" t="s">
        <v>21</v>
      </c>
      <c r="H502" s="3770" t="s">
        <v>21</v>
      </c>
      <c r="I502" s="3770" t="s">
        <v>21</v>
      </c>
      <c r="J502" s="3770" t="s">
        <v>21</v>
      </c>
      <c r="K502" s="3770" t="s">
        <v>21</v>
      </c>
      <c r="L502" s="3771">
        <f>ROUND(L503,2)+ROUND(L504,2)+ROUND(L505,2)+ROUND(L506,2)</f>
        <v>3204.8700000000003</v>
      </c>
      <c r="M502" s="3770" t="s">
        <v>21</v>
      </c>
      <c r="N502" s="3770" t="s">
        <v>21</v>
      </c>
      <c r="O502" s="3770" t="s">
        <v>21</v>
      </c>
      <c r="P502" s="3770" t="s">
        <v>21</v>
      </c>
      <c r="Q502" s="3770" t="s">
        <v>21</v>
      </c>
      <c r="R502" s="3770" t="s">
        <v>21</v>
      </c>
      <c r="S502" s="3770" t="s">
        <v>21</v>
      </c>
    </row>
    <row r="503" spans="1:19" ht="45" customHeight="1" x14ac:dyDescent="0.25">
      <c r="A503" s="3772" t="s">
        <v>23</v>
      </c>
      <c r="B503" s="3772" t="s">
        <v>1272</v>
      </c>
      <c r="C503" s="3772" t="s">
        <v>25</v>
      </c>
      <c r="D503" s="3772" t="s">
        <v>1273</v>
      </c>
      <c r="E503" s="3772" t="s">
        <v>1274</v>
      </c>
      <c r="F503" s="3773">
        <f>R503</f>
        <v>63.9</v>
      </c>
      <c r="G503" s="3772" t="s">
        <v>44</v>
      </c>
      <c r="H503" s="3774">
        <v>30.52</v>
      </c>
      <c r="I503" s="3775">
        <v>30.52</v>
      </c>
      <c r="J503" s="3776">
        <v>0.25</v>
      </c>
      <c r="K503" s="3777">
        <f>ROUND(I503,2)+(ROUND(I503,2)*J503)</f>
        <v>38.15</v>
      </c>
      <c r="L503" s="3778">
        <f>ROUND(S503,2)</f>
        <v>2437.79</v>
      </c>
      <c r="M503" s="3772"/>
      <c r="N503" s="3772" t="s">
        <v>261</v>
      </c>
      <c r="O503" s="3772" t="s">
        <v>1257</v>
      </c>
      <c r="P503" s="3772" t="s">
        <v>71</v>
      </c>
      <c r="Q503" s="3772" t="s">
        <v>72</v>
      </c>
      <c r="R503" s="3779">
        <v>63.9</v>
      </c>
      <c r="S503" s="3780">
        <f>ROUND(K503,2)*R503</f>
        <v>2437.7849999999999</v>
      </c>
    </row>
    <row r="504" spans="1:19" ht="45" customHeight="1" x14ac:dyDescent="0.25">
      <c r="A504" s="3781" t="s">
        <v>23</v>
      </c>
      <c r="B504" s="3781" t="s">
        <v>1275</v>
      </c>
      <c r="C504" s="3781" t="s">
        <v>25</v>
      </c>
      <c r="D504" s="3781" t="s">
        <v>1276</v>
      </c>
      <c r="E504" s="3781" t="s">
        <v>1277</v>
      </c>
      <c r="F504" s="3782">
        <f>R504</f>
        <v>12</v>
      </c>
      <c r="G504" s="3781" t="s">
        <v>36</v>
      </c>
      <c r="H504" s="3783">
        <v>20.29</v>
      </c>
      <c r="I504" s="3784">
        <v>20.29</v>
      </c>
      <c r="J504" s="3785">
        <v>0.25</v>
      </c>
      <c r="K504" s="3786">
        <f>ROUND(I504,2)+(ROUND(I504,2)*J504)</f>
        <v>25.362499999999997</v>
      </c>
      <c r="L504" s="3787">
        <f>ROUND(S504,2)</f>
        <v>304.32</v>
      </c>
      <c r="M504" s="3781"/>
      <c r="N504" s="3781" t="s">
        <v>261</v>
      </c>
      <c r="O504" s="3781" t="s">
        <v>1257</v>
      </c>
      <c r="P504" s="3781" t="s">
        <v>71</v>
      </c>
      <c r="Q504" s="3781" t="s">
        <v>72</v>
      </c>
      <c r="R504" s="3788">
        <v>12</v>
      </c>
      <c r="S504" s="3789">
        <f>ROUND(K504,2)*R504</f>
        <v>304.32</v>
      </c>
    </row>
    <row r="505" spans="1:19" ht="45" customHeight="1" x14ac:dyDescent="0.25">
      <c r="A505" s="3790" t="s">
        <v>23</v>
      </c>
      <c r="B505" s="3790" t="s">
        <v>1278</v>
      </c>
      <c r="C505" s="3790" t="s">
        <v>25</v>
      </c>
      <c r="D505" s="3790" t="s">
        <v>1279</v>
      </c>
      <c r="E505" s="3790" t="s">
        <v>1280</v>
      </c>
      <c r="F505" s="3791">
        <f>R505</f>
        <v>14</v>
      </c>
      <c r="G505" s="3790" t="s">
        <v>36</v>
      </c>
      <c r="H505" s="3792">
        <v>20.22</v>
      </c>
      <c r="I505" s="3793">
        <v>20.22</v>
      </c>
      <c r="J505" s="3794">
        <v>0.25</v>
      </c>
      <c r="K505" s="3795">
        <f>ROUND(I505,2)+(ROUND(I505,2)*J505)</f>
        <v>25.274999999999999</v>
      </c>
      <c r="L505" s="3796">
        <f>ROUND(S505,2)</f>
        <v>353.92</v>
      </c>
      <c r="M505" s="3790"/>
      <c r="N505" s="3790" t="s">
        <v>261</v>
      </c>
      <c r="O505" s="3790" t="s">
        <v>1257</v>
      </c>
      <c r="P505" s="3790" t="s">
        <v>71</v>
      </c>
      <c r="Q505" s="3790" t="s">
        <v>72</v>
      </c>
      <c r="R505" s="3797">
        <v>14</v>
      </c>
      <c r="S505" s="3798">
        <f>ROUND(K505,2)*R505</f>
        <v>353.92</v>
      </c>
    </row>
    <row r="506" spans="1:19" ht="45" customHeight="1" x14ac:dyDescent="0.25">
      <c r="A506" s="3799" t="s">
        <v>23</v>
      </c>
      <c r="B506" s="3799" t="s">
        <v>1281</v>
      </c>
      <c r="C506" s="3799" t="s">
        <v>25</v>
      </c>
      <c r="D506" s="3799" t="s">
        <v>1282</v>
      </c>
      <c r="E506" s="3799" t="s">
        <v>1283</v>
      </c>
      <c r="F506" s="3800">
        <f>R506</f>
        <v>3</v>
      </c>
      <c r="G506" s="3799" t="s">
        <v>36</v>
      </c>
      <c r="H506" s="3801">
        <v>29.02</v>
      </c>
      <c r="I506" s="3802">
        <v>29.02</v>
      </c>
      <c r="J506" s="3803">
        <v>0.25</v>
      </c>
      <c r="K506" s="3804">
        <f>ROUND(I506,2)+(ROUND(I506,2)*J506)</f>
        <v>36.274999999999999</v>
      </c>
      <c r="L506" s="3805">
        <f>ROUND(S506,2)</f>
        <v>108.84</v>
      </c>
      <c r="M506" s="3799"/>
      <c r="N506" s="3799" t="s">
        <v>261</v>
      </c>
      <c r="O506" s="3799" t="s">
        <v>1257</v>
      </c>
      <c r="P506" s="3799" t="s">
        <v>71</v>
      </c>
      <c r="Q506" s="3799" t="s">
        <v>72</v>
      </c>
      <c r="R506" s="3806">
        <v>3</v>
      </c>
      <c r="S506" s="3807">
        <f>ROUND(K506,2)*R506</f>
        <v>108.84</v>
      </c>
    </row>
    <row r="507" spans="1:19" ht="45" customHeight="1" x14ac:dyDescent="0.25">
      <c r="A507" s="3808" t="s">
        <v>19</v>
      </c>
      <c r="B507" s="3808" t="s">
        <v>1284</v>
      </c>
      <c r="C507" s="3808" t="s">
        <v>21</v>
      </c>
      <c r="D507" s="3808" t="s">
        <v>21</v>
      </c>
      <c r="E507" s="3808" t="s">
        <v>1285</v>
      </c>
      <c r="F507" s="3808" t="s">
        <v>21</v>
      </c>
      <c r="G507" s="3808" t="s">
        <v>21</v>
      </c>
      <c r="H507" s="3808" t="s">
        <v>21</v>
      </c>
      <c r="I507" s="3808" t="s">
        <v>21</v>
      </c>
      <c r="J507" s="3808" t="s">
        <v>21</v>
      </c>
      <c r="K507" s="3808" t="s">
        <v>21</v>
      </c>
      <c r="L507" s="3809">
        <f>ROUND(L508,2)+ROUND(L509,2)+ROUND(L510,2)+ROUND(L511,2)+ROUND(L512,2)+ROUND(L513,2)+ROUND(L514,2)</f>
        <v>14635.11</v>
      </c>
      <c r="M507" s="3808" t="s">
        <v>21</v>
      </c>
      <c r="N507" s="3808" t="s">
        <v>21</v>
      </c>
      <c r="O507" s="3808" t="s">
        <v>21</v>
      </c>
      <c r="P507" s="3808" t="s">
        <v>21</v>
      </c>
      <c r="Q507" s="3808" t="s">
        <v>21</v>
      </c>
      <c r="R507" s="3808" t="s">
        <v>21</v>
      </c>
      <c r="S507" s="3808" t="s">
        <v>21</v>
      </c>
    </row>
    <row r="508" spans="1:19" ht="45" customHeight="1" x14ac:dyDescent="0.25">
      <c r="A508" s="3810" t="s">
        <v>23</v>
      </c>
      <c r="B508" s="3810" t="s">
        <v>1286</v>
      </c>
      <c r="C508" s="3810" t="s">
        <v>25</v>
      </c>
      <c r="D508" s="3810" t="s">
        <v>1287</v>
      </c>
      <c r="E508" s="3810" t="s">
        <v>1288</v>
      </c>
      <c r="F508" s="3811">
        <f t="shared" ref="F508:F514" si="90">R508</f>
        <v>3</v>
      </c>
      <c r="G508" s="3810" t="s">
        <v>36</v>
      </c>
      <c r="H508" s="3812">
        <v>1222.8</v>
      </c>
      <c r="I508" s="3813">
        <v>1222.8</v>
      </c>
      <c r="J508" s="3814">
        <v>0.25</v>
      </c>
      <c r="K508" s="3815">
        <f t="shared" ref="K508:K514" si="91">ROUND(I508,2)+(ROUND(I508,2)*J508)</f>
        <v>1528.5</v>
      </c>
      <c r="L508" s="3816">
        <f t="shared" ref="L508:L514" si="92">ROUND(S508,2)</f>
        <v>4585.5</v>
      </c>
      <c r="M508" s="3810"/>
      <c r="N508" s="3810" t="s">
        <v>278</v>
      </c>
      <c r="O508" s="3810" t="s">
        <v>1289</v>
      </c>
      <c r="P508" s="3810" t="s">
        <v>73</v>
      </c>
      <c r="Q508" s="3810" t="s">
        <v>74</v>
      </c>
      <c r="R508" s="3817">
        <v>3</v>
      </c>
      <c r="S508" s="3818">
        <f t="shared" ref="S508:S514" si="93">ROUND(K508,2)*R508</f>
        <v>4585.5</v>
      </c>
    </row>
    <row r="509" spans="1:19" ht="45" customHeight="1" x14ac:dyDescent="0.25">
      <c r="A509" s="3819" t="s">
        <v>23</v>
      </c>
      <c r="B509" s="3819" t="s">
        <v>1290</v>
      </c>
      <c r="C509" s="3819" t="s">
        <v>38</v>
      </c>
      <c r="D509" s="3819" t="s">
        <v>1291</v>
      </c>
      <c r="E509" s="3819" t="s">
        <v>1292</v>
      </c>
      <c r="F509" s="3820">
        <f t="shared" si="90"/>
        <v>1</v>
      </c>
      <c r="G509" s="3819" t="s">
        <v>36</v>
      </c>
      <c r="H509" s="3821">
        <v>2002.17</v>
      </c>
      <c r="I509" s="3822">
        <v>2002.17</v>
      </c>
      <c r="J509" s="3823">
        <v>0.25</v>
      </c>
      <c r="K509" s="3824">
        <f t="shared" si="91"/>
        <v>2502.7125000000001</v>
      </c>
      <c r="L509" s="3825">
        <f t="shared" si="92"/>
        <v>2502.71</v>
      </c>
      <c r="M509" s="3819"/>
      <c r="N509" s="3819" t="s">
        <v>278</v>
      </c>
      <c r="O509" s="3819" t="s">
        <v>1289</v>
      </c>
      <c r="P509" s="3819" t="s">
        <v>73</v>
      </c>
      <c r="Q509" s="3819" t="s">
        <v>74</v>
      </c>
      <c r="R509" s="3826">
        <v>1</v>
      </c>
      <c r="S509" s="3827">
        <f t="shared" si="93"/>
        <v>2502.71</v>
      </c>
    </row>
    <row r="510" spans="1:19" ht="45" customHeight="1" x14ac:dyDescent="0.25">
      <c r="A510" s="3828" t="s">
        <v>23</v>
      </c>
      <c r="B510" s="3828" t="s">
        <v>1293</v>
      </c>
      <c r="C510" s="3828" t="s">
        <v>38</v>
      </c>
      <c r="D510" s="3828" t="s">
        <v>1294</v>
      </c>
      <c r="E510" s="3828" t="s">
        <v>1295</v>
      </c>
      <c r="F510" s="3829">
        <f t="shared" si="90"/>
        <v>19</v>
      </c>
      <c r="G510" s="3828" t="s">
        <v>36</v>
      </c>
      <c r="H510" s="3830">
        <v>59.32</v>
      </c>
      <c r="I510" s="3831">
        <v>59.32</v>
      </c>
      <c r="J510" s="3832">
        <v>0.25</v>
      </c>
      <c r="K510" s="3833">
        <f t="shared" si="91"/>
        <v>74.150000000000006</v>
      </c>
      <c r="L510" s="3834">
        <f t="shared" si="92"/>
        <v>1408.85</v>
      </c>
      <c r="M510" s="3828"/>
      <c r="N510" s="3828" t="s">
        <v>278</v>
      </c>
      <c r="O510" s="3828" t="s">
        <v>1289</v>
      </c>
      <c r="P510" s="3828" t="s">
        <v>73</v>
      </c>
      <c r="Q510" s="3828" t="s">
        <v>74</v>
      </c>
      <c r="R510" s="3835">
        <v>19</v>
      </c>
      <c r="S510" s="3836">
        <f t="shared" si="93"/>
        <v>1408.8500000000001</v>
      </c>
    </row>
    <row r="511" spans="1:19" ht="45" customHeight="1" x14ac:dyDescent="0.25">
      <c r="A511" s="3837" t="s">
        <v>23</v>
      </c>
      <c r="B511" s="3837" t="s">
        <v>1296</v>
      </c>
      <c r="C511" s="3837" t="s">
        <v>38</v>
      </c>
      <c r="D511" s="3837" t="s">
        <v>1297</v>
      </c>
      <c r="E511" s="3837" t="s">
        <v>1298</v>
      </c>
      <c r="F511" s="3838">
        <f t="shared" si="90"/>
        <v>3</v>
      </c>
      <c r="G511" s="3837" t="s">
        <v>36</v>
      </c>
      <c r="H511" s="3839">
        <v>30.55</v>
      </c>
      <c r="I511" s="3840">
        <v>30.55</v>
      </c>
      <c r="J511" s="3841">
        <v>0.25</v>
      </c>
      <c r="K511" s="3842">
        <f t="shared" si="91"/>
        <v>38.1875</v>
      </c>
      <c r="L511" s="3843">
        <f t="shared" si="92"/>
        <v>114.57</v>
      </c>
      <c r="M511" s="3837"/>
      <c r="N511" s="3837" t="s">
        <v>278</v>
      </c>
      <c r="O511" s="3837" t="s">
        <v>1289</v>
      </c>
      <c r="P511" s="3837" t="s">
        <v>73</v>
      </c>
      <c r="Q511" s="3837" t="s">
        <v>74</v>
      </c>
      <c r="R511" s="3844">
        <v>3</v>
      </c>
      <c r="S511" s="3845">
        <f t="shared" si="93"/>
        <v>114.57</v>
      </c>
    </row>
    <row r="512" spans="1:19" ht="45" customHeight="1" x14ac:dyDescent="0.25">
      <c r="A512" s="3846" t="s">
        <v>23</v>
      </c>
      <c r="B512" s="3846" t="s">
        <v>1299</v>
      </c>
      <c r="C512" s="3846" t="s">
        <v>38</v>
      </c>
      <c r="D512" s="3846" t="s">
        <v>1300</v>
      </c>
      <c r="E512" s="3846" t="s">
        <v>1301</v>
      </c>
      <c r="F512" s="3847">
        <f t="shared" si="90"/>
        <v>2</v>
      </c>
      <c r="G512" s="3846" t="s">
        <v>36</v>
      </c>
      <c r="H512" s="3848">
        <v>194.74</v>
      </c>
      <c r="I512" s="3849">
        <v>194.74</v>
      </c>
      <c r="J512" s="3850">
        <v>0.25</v>
      </c>
      <c r="K512" s="3851">
        <f t="shared" si="91"/>
        <v>243.42500000000001</v>
      </c>
      <c r="L512" s="3852">
        <f t="shared" si="92"/>
        <v>486.86</v>
      </c>
      <c r="M512" s="3846"/>
      <c r="N512" s="3846" t="s">
        <v>278</v>
      </c>
      <c r="O512" s="3846" t="s">
        <v>1289</v>
      </c>
      <c r="P512" s="3846" t="s">
        <v>73</v>
      </c>
      <c r="Q512" s="3846" t="s">
        <v>74</v>
      </c>
      <c r="R512" s="3853">
        <v>2</v>
      </c>
      <c r="S512" s="3854">
        <f t="shared" si="93"/>
        <v>486.86</v>
      </c>
    </row>
    <row r="513" spans="1:19" ht="45" customHeight="1" x14ac:dyDescent="0.25">
      <c r="A513" s="3855" t="s">
        <v>23</v>
      </c>
      <c r="B513" s="3855" t="s">
        <v>1302</v>
      </c>
      <c r="C513" s="3855" t="s">
        <v>25</v>
      </c>
      <c r="D513" s="3855" t="s">
        <v>1303</v>
      </c>
      <c r="E513" s="3855" t="s">
        <v>1304</v>
      </c>
      <c r="F513" s="3856">
        <f t="shared" si="90"/>
        <v>3</v>
      </c>
      <c r="G513" s="3855" t="s">
        <v>36</v>
      </c>
      <c r="H513" s="3857">
        <v>1426.45</v>
      </c>
      <c r="I513" s="3858">
        <v>1426.45</v>
      </c>
      <c r="J513" s="3859">
        <v>0.25</v>
      </c>
      <c r="K513" s="3860">
        <f t="shared" si="91"/>
        <v>1783.0625</v>
      </c>
      <c r="L513" s="3861">
        <f t="shared" si="92"/>
        <v>5349.18</v>
      </c>
      <c r="M513" s="3855"/>
      <c r="N513" s="3855" t="s">
        <v>278</v>
      </c>
      <c r="O513" s="3855" t="s">
        <v>1289</v>
      </c>
      <c r="P513" s="3855" t="s">
        <v>73</v>
      </c>
      <c r="Q513" s="3855" t="s">
        <v>74</v>
      </c>
      <c r="R513" s="3862">
        <v>3</v>
      </c>
      <c r="S513" s="3863">
        <f t="shared" si="93"/>
        <v>5349.18</v>
      </c>
    </row>
    <row r="514" spans="1:19" ht="45" customHeight="1" x14ac:dyDescent="0.25">
      <c r="A514" s="3864" t="s">
        <v>23</v>
      </c>
      <c r="B514" s="3864" t="s">
        <v>1305</v>
      </c>
      <c r="C514" s="3864" t="s">
        <v>38</v>
      </c>
      <c r="D514" s="3864" t="s">
        <v>1306</v>
      </c>
      <c r="E514" s="3864" t="s">
        <v>1307</v>
      </c>
      <c r="F514" s="3865">
        <f t="shared" si="90"/>
        <v>4</v>
      </c>
      <c r="G514" s="3864" t="s">
        <v>36</v>
      </c>
      <c r="H514" s="3866">
        <v>37.49</v>
      </c>
      <c r="I514" s="3867">
        <v>37.49</v>
      </c>
      <c r="J514" s="3868">
        <v>0.25</v>
      </c>
      <c r="K514" s="3869">
        <f t="shared" si="91"/>
        <v>46.862500000000004</v>
      </c>
      <c r="L514" s="3870">
        <f t="shared" si="92"/>
        <v>187.44</v>
      </c>
      <c r="M514" s="3864"/>
      <c r="N514" s="3864" t="s">
        <v>278</v>
      </c>
      <c r="O514" s="3864" t="s">
        <v>1289</v>
      </c>
      <c r="P514" s="3864" t="s">
        <v>73</v>
      </c>
      <c r="Q514" s="3864" t="s">
        <v>74</v>
      </c>
      <c r="R514" s="3871">
        <v>4</v>
      </c>
      <c r="S514" s="3872">
        <f t="shared" si="93"/>
        <v>187.44</v>
      </c>
    </row>
    <row r="515" spans="1:19" ht="45" customHeight="1" x14ac:dyDescent="0.25">
      <c r="A515" s="3873" t="s">
        <v>19</v>
      </c>
      <c r="B515" s="3873" t="s">
        <v>1308</v>
      </c>
      <c r="C515" s="3873" t="s">
        <v>21</v>
      </c>
      <c r="D515" s="3873" t="s">
        <v>21</v>
      </c>
      <c r="E515" s="3873" t="s">
        <v>1309</v>
      </c>
      <c r="F515" s="3873" t="s">
        <v>21</v>
      </c>
      <c r="G515" s="3873" t="s">
        <v>21</v>
      </c>
      <c r="H515" s="3873" t="s">
        <v>21</v>
      </c>
      <c r="I515" s="3873" t="s">
        <v>21</v>
      </c>
      <c r="J515" s="3873" t="s">
        <v>21</v>
      </c>
      <c r="K515" s="3873" t="s">
        <v>21</v>
      </c>
      <c r="L515" s="3874">
        <f>ROUND(L516,2)+ROUND(L517,2)</f>
        <v>1577.47</v>
      </c>
      <c r="M515" s="3873" t="s">
        <v>21</v>
      </c>
      <c r="N515" s="3873" t="s">
        <v>21</v>
      </c>
      <c r="O515" s="3873" t="s">
        <v>21</v>
      </c>
      <c r="P515" s="3873" t="s">
        <v>21</v>
      </c>
      <c r="Q515" s="3873" t="s">
        <v>21</v>
      </c>
      <c r="R515" s="3873" t="s">
        <v>21</v>
      </c>
      <c r="S515" s="3873" t="s">
        <v>21</v>
      </c>
    </row>
    <row r="516" spans="1:19" ht="45" customHeight="1" x14ac:dyDescent="0.25">
      <c r="A516" s="3875" t="s">
        <v>23</v>
      </c>
      <c r="B516" s="3875" t="s">
        <v>1310</v>
      </c>
      <c r="C516" s="3875" t="s">
        <v>25</v>
      </c>
      <c r="D516" s="3875" t="s">
        <v>1164</v>
      </c>
      <c r="E516" s="3875" t="s">
        <v>1165</v>
      </c>
      <c r="F516" s="3876">
        <f>R516</f>
        <v>4</v>
      </c>
      <c r="G516" s="3875" t="s">
        <v>36</v>
      </c>
      <c r="H516" s="3877">
        <v>176.55</v>
      </c>
      <c r="I516" s="3878">
        <v>176.55</v>
      </c>
      <c r="J516" s="3879">
        <v>0.25</v>
      </c>
      <c r="K516" s="3880">
        <f>ROUND(I516,2)+(ROUND(I516,2)*J516)</f>
        <v>220.6875</v>
      </c>
      <c r="L516" s="3881">
        <f>ROUND(S516,2)</f>
        <v>882.76</v>
      </c>
      <c r="M516" s="3875"/>
      <c r="N516" s="3875" t="s">
        <v>278</v>
      </c>
      <c r="O516" s="3875" t="s">
        <v>1289</v>
      </c>
      <c r="P516" s="3875" t="s">
        <v>73</v>
      </c>
      <c r="Q516" s="3875" t="s">
        <v>74</v>
      </c>
      <c r="R516" s="3882">
        <v>4</v>
      </c>
      <c r="S516" s="3883">
        <f>ROUND(K516,2)*R516</f>
        <v>882.76</v>
      </c>
    </row>
    <row r="517" spans="1:19" ht="45" customHeight="1" x14ac:dyDescent="0.25">
      <c r="A517" s="3884" t="s">
        <v>23</v>
      </c>
      <c r="B517" s="3884" t="s">
        <v>1311</v>
      </c>
      <c r="C517" s="3884" t="s">
        <v>25</v>
      </c>
      <c r="D517" s="3884" t="s">
        <v>1170</v>
      </c>
      <c r="E517" s="3884" t="s">
        <v>1171</v>
      </c>
      <c r="F517" s="3885">
        <f>R517</f>
        <v>27</v>
      </c>
      <c r="G517" s="3884" t="s">
        <v>36</v>
      </c>
      <c r="H517" s="3886">
        <v>20.58</v>
      </c>
      <c r="I517" s="3887">
        <v>20.58</v>
      </c>
      <c r="J517" s="3888">
        <v>0.25</v>
      </c>
      <c r="K517" s="3889">
        <f>ROUND(I517,2)+(ROUND(I517,2)*J517)</f>
        <v>25.724999999999998</v>
      </c>
      <c r="L517" s="3890">
        <f>ROUND(S517,2)</f>
        <v>694.71</v>
      </c>
      <c r="M517" s="3884"/>
      <c r="N517" s="3884" t="s">
        <v>278</v>
      </c>
      <c r="O517" s="3884" t="s">
        <v>1289</v>
      </c>
      <c r="P517" s="3884" t="s">
        <v>73</v>
      </c>
      <c r="Q517" s="3884" t="s">
        <v>74</v>
      </c>
      <c r="R517" s="3891">
        <v>27</v>
      </c>
      <c r="S517" s="3892">
        <f>ROUND(K517,2)*R517</f>
        <v>694.71</v>
      </c>
    </row>
    <row r="518" spans="1:19" ht="45" customHeight="1" x14ac:dyDescent="0.25">
      <c r="A518" s="3893" t="s">
        <v>19</v>
      </c>
      <c r="B518" s="3893" t="s">
        <v>1312</v>
      </c>
      <c r="C518" s="3893" t="s">
        <v>21</v>
      </c>
      <c r="D518" s="3893" t="s">
        <v>21</v>
      </c>
      <c r="E518" s="3893" t="s">
        <v>1313</v>
      </c>
      <c r="F518" s="3893" t="s">
        <v>21</v>
      </c>
      <c r="G518" s="3893" t="s">
        <v>21</v>
      </c>
      <c r="H518" s="3893" t="s">
        <v>21</v>
      </c>
      <c r="I518" s="3893" t="s">
        <v>21</v>
      </c>
      <c r="J518" s="3893" t="s">
        <v>21</v>
      </c>
      <c r="K518" s="3893" t="s">
        <v>21</v>
      </c>
      <c r="L518" s="3894">
        <f>ROUND(L519,2)+ROUND(L520,2)+ROUND(L521,2)</f>
        <v>2081.8700000000003</v>
      </c>
      <c r="M518" s="3893" t="s">
        <v>21</v>
      </c>
      <c r="N518" s="3893" t="s">
        <v>21</v>
      </c>
      <c r="O518" s="3893" t="s">
        <v>21</v>
      </c>
      <c r="P518" s="3893" t="s">
        <v>21</v>
      </c>
      <c r="Q518" s="3893" t="s">
        <v>21</v>
      </c>
      <c r="R518" s="3893" t="s">
        <v>21</v>
      </c>
      <c r="S518" s="3893" t="s">
        <v>21</v>
      </c>
    </row>
    <row r="519" spans="1:19" ht="45" customHeight="1" x14ac:dyDescent="0.25">
      <c r="A519" s="3895" t="s">
        <v>23</v>
      </c>
      <c r="B519" s="3895" t="s">
        <v>1314</v>
      </c>
      <c r="C519" s="3895" t="s">
        <v>25</v>
      </c>
      <c r="D519" s="3895" t="s">
        <v>1315</v>
      </c>
      <c r="E519" s="3895" t="s">
        <v>1316</v>
      </c>
      <c r="F519" s="3896">
        <f>R519</f>
        <v>19</v>
      </c>
      <c r="G519" s="3895" t="s">
        <v>36</v>
      </c>
      <c r="H519" s="3897">
        <v>65.239999999999995</v>
      </c>
      <c r="I519" s="3898">
        <v>65.239999999999995</v>
      </c>
      <c r="J519" s="3899">
        <v>0.25</v>
      </c>
      <c r="K519" s="3900">
        <f>ROUND(I519,2)+(ROUND(I519,2)*J519)</f>
        <v>81.55</v>
      </c>
      <c r="L519" s="3901">
        <f>ROUND(S519,2)</f>
        <v>1549.45</v>
      </c>
      <c r="M519" s="3895"/>
      <c r="N519" s="3895" t="s">
        <v>278</v>
      </c>
      <c r="O519" s="3895" t="s">
        <v>1289</v>
      </c>
      <c r="P519" s="3895" t="s">
        <v>73</v>
      </c>
      <c r="Q519" s="3895" t="s">
        <v>74</v>
      </c>
      <c r="R519" s="3902">
        <v>19</v>
      </c>
      <c r="S519" s="3903">
        <f>ROUND(K519,2)*R519</f>
        <v>1549.45</v>
      </c>
    </row>
    <row r="520" spans="1:19" ht="45" customHeight="1" x14ac:dyDescent="0.25">
      <c r="A520" s="3904" t="s">
        <v>23</v>
      </c>
      <c r="B520" s="3904" t="s">
        <v>1317</v>
      </c>
      <c r="C520" s="3904" t="s">
        <v>38</v>
      </c>
      <c r="D520" s="3904" t="s">
        <v>1318</v>
      </c>
      <c r="E520" s="3904" t="s">
        <v>1319</v>
      </c>
      <c r="F520" s="3905">
        <f>R520</f>
        <v>8</v>
      </c>
      <c r="G520" s="3904" t="s">
        <v>36</v>
      </c>
      <c r="H520" s="3906">
        <v>30.71</v>
      </c>
      <c r="I520" s="3907">
        <v>30.71</v>
      </c>
      <c r="J520" s="3908">
        <v>0.25</v>
      </c>
      <c r="K520" s="3909">
        <f>ROUND(I520,2)+(ROUND(I520,2)*J520)</f>
        <v>38.387500000000003</v>
      </c>
      <c r="L520" s="3910">
        <f>ROUND(S520,2)</f>
        <v>307.12</v>
      </c>
      <c r="M520" s="3904"/>
      <c r="N520" s="3904" t="s">
        <v>278</v>
      </c>
      <c r="O520" s="3904" t="s">
        <v>1289</v>
      </c>
      <c r="P520" s="3904" t="s">
        <v>73</v>
      </c>
      <c r="Q520" s="3904" t="s">
        <v>74</v>
      </c>
      <c r="R520" s="3911">
        <v>8</v>
      </c>
      <c r="S520" s="3912">
        <f>ROUND(K520,2)*R520</f>
        <v>307.12</v>
      </c>
    </row>
    <row r="521" spans="1:19" ht="45" customHeight="1" x14ac:dyDescent="0.25">
      <c r="A521" s="3913" t="s">
        <v>23</v>
      </c>
      <c r="B521" s="3913" t="s">
        <v>1320</v>
      </c>
      <c r="C521" s="3913" t="s">
        <v>38</v>
      </c>
      <c r="D521" s="3913" t="s">
        <v>1321</v>
      </c>
      <c r="E521" s="3913" t="s">
        <v>1322</v>
      </c>
      <c r="F521" s="3914">
        <f>R521</f>
        <v>10</v>
      </c>
      <c r="G521" s="3913" t="s">
        <v>36</v>
      </c>
      <c r="H521" s="3915">
        <v>18.02</v>
      </c>
      <c r="I521" s="3916">
        <v>18.02</v>
      </c>
      <c r="J521" s="3917">
        <v>0.25</v>
      </c>
      <c r="K521" s="3918">
        <f>ROUND(I521,2)+(ROUND(I521,2)*J521)</f>
        <v>22.524999999999999</v>
      </c>
      <c r="L521" s="3919">
        <f>ROUND(S521,2)</f>
        <v>225.3</v>
      </c>
      <c r="M521" s="3913"/>
      <c r="N521" s="3913" t="s">
        <v>278</v>
      </c>
      <c r="O521" s="3913" t="s">
        <v>1289</v>
      </c>
      <c r="P521" s="3913" t="s">
        <v>73</v>
      </c>
      <c r="Q521" s="3913" t="s">
        <v>74</v>
      </c>
      <c r="R521" s="3920">
        <v>10</v>
      </c>
      <c r="S521" s="3921">
        <f>ROUND(K521,2)*R521</f>
        <v>225.3</v>
      </c>
    </row>
    <row r="522" spans="1:19" ht="45" customHeight="1" x14ac:dyDescent="0.25">
      <c r="A522" s="3922" t="s">
        <v>19</v>
      </c>
      <c r="B522" s="3922" t="s">
        <v>1323</v>
      </c>
      <c r="C522" s="3922" t="s">
        <v>21</v>
      </c>
      <c r="D522" s="3922" t="s">
        <v>21</v>
      </c>
      <c r="E522" s="3922" t="s">
        <v>1324</v>
      </c>
      <c r="F522" s="3922" t="s">
        <v>21</v>
      </c>
      <c r="G522" s="3922" t="s">
        <v>21</v>
      </c>
      <c r="H522" s="3922" t="s">
        <v>21</v>
      </c>
      <c r="I522" s="3922" t="s">
        <v>21</v>
      </c>
      <c r="J522" s="3922" t="s">
        <v>21</v>
      </c>
      <c r="K522" s="3922" t="s">
        <v>21</v>
      </c>
      <c r="L522" s="3923">
        <f>ROUND(L523,2)+ROUND(L524,2)+ROUND(L525,2)+ROUND(L526,2)+ROUND(L527,2)+ROUND(L528,2)</f>
        <v>13733.79</v>
      </c>
      <c r="M522" s="3922" t="s">
        <v>21</v>
      </c>
      <c r="N522" s="3922" t="s">
        <v>21</v>
      </c>
      <c r="O522" s="3922" t="s">
        <v>21</v>
      </c>
      <c r="P522" s="3922" t="s">
        <v>21</v>
      </c>
      <c r="Q522" s="3922" t="s">
        <v>21</v>
      </c>
      <c r="R522" s="3922" t="s">
        <v>21</v>
      </c>
      <c r="S522" s="3922" t="s">
        <v>21</v>
      </c>
    </row>
    <row r="523" spans="1:19" ht="45" customHeight="1" x14ac:dyDescent="0.25">
      <c r="A523" s="3924" t="s">
        <v>23</v>
      </c>
      <c r="B523" s="3924" t="s">
        <v>1325</v>
      </c>
      <c r="C523" s="3924" t="s">
        <v>25</v>
      </c>
      <c r="D523" s="3924" t="s">
        <v>1326</v>
      </c>
      <c r="E523" s="3924" t="s">
        <v>1327</v>
      </c>
      <c r="F523" s="3925">
        <f t="shared" ref="F523:F528" si="94">R523</f>
        <v>51.65</v>
      </c>
      <c r="G523" s="3924" t="s">
        <v>44</v>
      </c>
      <c r="H523" s="3926">
        <v>108.67</v>
      </c>
      <c r="I523" s="3927">
        <v>108.67</v>
      </c>
      <c r="J523" s="3928">
        <v>0.25</v>
      </c>
      <c r="K523" s="3929">
        <f t="shared" ref="K523:K528" si="95">ROUND(I523,2)+(ROUND(I523,2)*J523)</f>
        <v>135.83750000000001</v>
      </c>
      <c r="L523" s="3930">
        <f t="shared" ref="L523:L528" si="96">ROUND(S523,2)</f>
        <v>7016.14</v>
      </c>
      <c r="M523" s="3924"/>
      <c r="N523" s="3924" t="s">
        <v>278</v>
      </c>
      <c r="O523" s="3924" t="s">
        <v>1289</v>
      </c>
      <c r="P523" s="3924" t="s">
        <v>73</v>
      </c>
      <c r="Q523" s="3924" t="s">
        <v>74</v>
      </c>
      <c r="R523" s="3931">
        <v>51.65</v>
      </c>
      <c r="S523" s="3932">
        <f t="shared" ref="S523:S528" si="97">ROUND(K523,2)*R523</f>
        <v>7016.1360000000004</v>
      </c>
    </row>
    <row r="524" spans="1:19" ht="45" customHeight="1" x14ac:dyDescent="0.25">
      <c r="A524" s="3933" t="s">
        <v>23</v>
      </c>
      <c r="B524" s="3933" t="s">
        <v>1328</v>
      </c>
      <c r="C524" s="3933" t="s">
        <v>25</v>
      </c>
      <c r="D524" s="3933" t="s">
        <v>1329</v>
      </c>
      <c r="E524" s="3933" t="s">
        <v>1330</v>
      </c>
      <c r="F524" s="3934">
        <f t="shared" si="94"/>
        <v>15.2</v>
      </c>
      <c r="G524" s="3933" t="s">
        <v>44</v>
      </c>
      <c r="H524" s="3935">
        <v>29.41</v>
      </c>
      <c r="I524" s="3936">
        <v>29.41</v>
      </c>
      <c r="J524" s="3937">
        <v>0.25</v>
      </c>
      <c r="K524" s="3938">
        <f t="shared" si="95"/>
        <v>36.762500000000003</v>
      </c>
      <c r="L524" s="3939">
        <f t="shared" si="96"/>
        <v>558.75</v>
      </c>
      <c r="M524" s="3933"/>
      <c r="N524" s="3933" t="s">
        <v>278</v>
      </c>
      <c r="O524" s="3933" t="s">
        <v>1289</v>
      </c>
      <c r="P524" s="3933" t="s">
        <v>73</v>
      </c>
      <c r="Q524" s="3933" t="s">
        <v>74</v>
      </c>
      <c r="R524" s="3940">
        <v>15.2</v>
      </c>
      <c r="S524" s="3941">
        <f t="shared" si="97"/>
        <v>558.75199999999995</v>
      </c>
    </row>
    <row r="525" spans="1:19" ht="45" customHeight="1" x14ac:dyDescent="0.25">
      <c r="A525" s="3942" t="s">
        <v>23</v>
      </c>
      <c r="B525" s="3942" t="s">
        <v>1331</v>
      </c>
      <c r="C525" s="3942" t="s">
        <v>25</v>
      </c>
      <c r="D525" s="3942" t="s">
        <v>1332</v>
      </c>
      <c r="E525" s="3942" t="s">
        <v>1333</v>
      </c>
      <c r="F525" s="3943">
        <f t="shared" si="94"/>
        <v>112.05</v>
      </c>
      <c r="G525" s="3942" t="s">
        <v>44</v>
      </c>
      <c r="H525" s="3944">
        <v>22.85</v>
      </c>
      <c r="I525" s="3945">
        <v>22.85</v>
      </c>
      <c r="J525" s="3946">
        <v>0.25</v>
      </c>
      <c r="K525" s="3947">
        <f t="shared" si="95"/>
        <v>28.5625</v>
      </c>
      <c r="L525" s="3948">
        <f t="shared" si="96"/>
        <v>3200.15</v>
      </c>
      <c r="M525" s="3942"/>
      <c r="N525" s="3942" t="s">
        <v>278</v>
      </c>
      <c r="O525" s="3942" t="s">
        <v>1289</v>
      </c>
      <c r="P525" s="3942" t="s">
        <v>73</v>
      </c>
      <c r="Q525" s="3942" t="s">
        <v>74</v>
      </c>
      <c r="R525" s="3949">
        <v>112.05</v>
      </c>
      <c r="S525" s="3950">
        <f t="shared" si="97"/>
        <v>3200.1479999999997</v>
      </c>
    </row>
    <row r="526" spans="1:19" ht="45" customHeight="1" x14ac:dyDescent="0.25">
      <c r="A526" s="3951" t="s">
        <v>23</v>
      </c>
      <c r="B526" s="3951" t="s">
        <v>1334</v>
      </c>
      <c r="C526" s="3951" t="s">
        <v>25</v>
      </c>
      <c r="D526" s="3951" t="s">
        <v>1335</v>
      </c>
      <c r="E526" s="3951" t="s">
        <v>1336</v>
      </c>
      <c r="F526" s="3952">
        <f t="shared" si="94"/>
        <v>4.8</v>
      </c>
      <c r="G526" s="3951" t="s">
        <v>44</v>
      </c>
      <c r="H526" s="3953">
        <v>24.4</v>
      </c>
      <c r="I526" s="3954">
        <v>24.4</v>
      </c>
      <c r="J526" s="3955">
        <v>0.25</v>
      </c>
      <c r="K526" s="3956">
        <f t="shared" si="95"/>
        <v>30.5</v>
      </c>
      <c r="L526" s="3957">
        <f t="shared" si="96"/>
        <v>146.4</v>
      </c>
      <c r="M526" s="3951"/>
      <c r="N526" s="3951" t="s">
        <v>278</v>
      </c>
      <c r="O526" s="3951" t="s">
        <v>1289</v>
      </c>
      <c r="P526" s="3951" t="s">
        <v>73</v>
      </c>
      <c r="Q526" s="3951" t="s">
        <v>74</v>
      </c>
      <c r="R526" s="3958">
        <v>4.8</v>
      </c>
      <c r="S526" s="3959">
        <f t="shared" si="97"/>
        <v>146.4</v>
      </c>
    </row>
    <row r="527" spans="1:19" ht="45" customHeight="1" x14ac:dyDescent="0.25">
      <c r="A527" s="3960" t="s">
        <v>23</v>
      </c>
      <c r="B527" s="3960" t="s">
        <v>1337</v>
      </c>
      <c r="C527" s="3960" t="s">
        <v>38</v>
      </c>
      <c r="D527" s="3960" t="s">
        <v>1338</v>
      </c>
      <c r="E527" s="3960" t="s">
        <v>1339</v>
      </c>
      <c r="F527" s="3961">
        <f t="shared" si="94"/>
        <v>4</v>
      </c>
      <c r="G527" s="3960" t="s">
        <v>36</v>
      </c>
      <c r="H527" s="3962">
        <v>18.09</v>
      </c>
      <c r="I527" s="3963">
        <v>18.09</v>
      </c>
      <c r="J527" s="3964">
        <v>0.25</v>
      </c>
      <c r="K527" s="3965">
        <f t="shared" si="95"/>
        <v>22.612500000000001</v>
      </c>
      <c r="L527" s="3966">
        <f t="shared" si="96"/>
        <v>90.44</v>
      </c>
      <c r="M527" s="3960"/>
      <c r="N527" s="3960" t="s">
        <v>278</v>
      </c>
      <c r="O527" s="3960" t="s">
        <v>1289</v>
      </c>
      <c r="P527" s="3960" t="s">
        <v>73</v>
      </c>
      <c r="Q527" s="3960" t="s">
        <v>74</v>
      </c>
      <c r="R527" s="3967">
        <v>4</v>
      </c>
      <c r="S527" s="3968">
        <f t="shared" si="97"/>
        <v>90.44</v>
      </c>
    </row>
    <row r="528" spans="1:19" ht="45" customHeight="1" x14ac:dyDescent="0.25">
      <c r="A528" s="3969" t="s">
        <v>23</v>
      </c>
      <c r="B528" s="3969" t="s">
        <v>1340</v>
      </c>
      <c r="C528" s="3969" t="s">
        <v>38</v>
      </c>
      <c r="D528" s="3969" t="s">
        <v>1341</v>
      </c>
      <c r="E528" s="3969" t="s">
        <v>1342</v>
      </c>
      <c r="F528" s="3970">
        <f t="shared" si="94"/>
        <v>55.2</v>
      </c>
      <c r="G528" s="3969" t="s">
        <v>44</v>
      </c>
      <c r="H528" s="3971">
        <v>39.450000000000003</v>
      </c>
      <c r="I528" s="3972">
        <v>39.450000000000003</v>
      </c>
      <c r="J528" s="3973">
        <v>0.25</v>
      </c>
      <c r="K528" s="3974">
        <f t="shared" si="95"/>
        <v>49.3125</v>
      </c>
      <c r="L528" s="3975">
        <f t="shared" si="96"/>
        <v>2721.91</v>
      </c>
      <c r="M528" s="3969"/>
      <c r="N528" s="3969" t="s">
        <v>278</v>
      </c>
      <c r="O528" s="3969" t="s">
        <v>1289</v>
      </c>
      <c r="P528" s="3969" t="s">
        <v>73</v>
      </c>
      <c r="Q528" s="3969" t="s">
        <v>74</v>
      </c>
      <c r="R528" s="3976">
        <v>55.2</v>
      </c>
      <c r="S528" s="3977">
        <f t="shared" si="97"/>
        <v>2721.9120000000003</v>
      </c>
    </row>
    <row r="529" spans="1:19" ht="45" customHeight="1" x14ac:dyDescent="0.25">
      <c r="A529" s="3978" t="s">
        <v>19</v>
      </c>
      <c r="B529" s="3978" t="s">
        <v>1343</v>
      </c>
      <c r="C529" s="3978" t="s">
        <v>21</v>
      </c>
      <c r="D529" s="3978" t="s">
        <v>21</v>
      </c>
      <c r="E529" s="3978" t="s">
        <v>1344</v>
      </c>
      <c r="F529" s="3978" t="s">
        <v>21</v>
      </c>
      <c r="G529" s="3978" t="s">
        <v>21</v>
      </c>
      <c r="H529" s="3978" t="s">
        <v>21</v>
      </c>
      <c r="I529" s="3978" t="s">
        <v>21</v>
      </c>
      <c r="J529" s="3978" t="s">
        <v>21</v>
      </c>
      <c r="K529" s="3978" t="s">
        <v>21</v>
      </c>
      <c r="L529" s="3979">
        <f>ROUND(L530,2)+ROUND(L531,2)</f>
        <v>7452.08</v>
      </c>
      <c r="M529" s="3978" t="s">
        <v>21</v>
      </c>
      <c r="N529" s="3978" t="s">
        <v>21</v>
      </c>
      <c r="O529" s="3978" t="s">
        <v>21</v>
      </c>
      <c r="P529" s="3978" t="s">
        <v>21</v>
      </c>
      <c r="Q529" s="3978" t="s">
        <v>21</v>
      </c>
      <c r="R529" s="3978" t="s">
        <v>21</v>
      </c>
      <c r="S529" s="3978" t="s">
        <v>21</v>
      </c>
    </row>
    <row r="530" spans="1:19" ht="45" customHeight="1" x14ac:dyDescent="0.25">
      <c r="A530" s="3980" t="s">
        <v>23</v>
      </c>
      <c r="B530" s="3980" t="s">
        <v>1345</v>
      </c>
      <c r="C530" s="3980" t="s">
        <v>25</v>
      </c>
      <c r="D530" s="3980" t="s">
        <v>1346</v>
      </c>
      <c r="E530" s="3980" t="s">
        <v>1347</v>
      </c>
      <c r="F530" s="3981">
        <f>R530</f>
        <v>579</v>
      </c>
      <c r="G530" s="3980" t="s">
        <v>44</v>
      </c>
      <c r="H530" s="3982">
        <v>8.9600000000000009</v>
      </c>
      <c r="I530" s="3983">
        <v>8.9600000000000009</v>
      </c>
      <c r="J530" s="3984">
        <v>0.25</v>
      </c>
      <c r="K530" s="3985">
        <f>ROUND(I530,2)+(ROUND(I530,2)*J530)</f>
        <v>11.200000000000001</v>
      </c>
      <c r="L530" s="3986">
        <f>ROUND(S530,2)</f>
        <v>6484.8</v>
      </c>
      <c r="M530" s="3980"/>
      <c r="N530" s="3980" t="s">
        <v>278</v>
      </c>
      <c r="O530" s="3980" t="s">
        <v>1289</v>
      </c>
      <c r="P530" s="3980" t="s">
        <v>73</v>
      </c>
      <c r="Q530" s="3980" t="s">
        <v>74</v>
      </c>
      <c r="R530" s="3987">
        <v>579</v>
      </c>
      <c r="S530" s="3988">
        <f>ROUND(K530,2)*R530</f>
        <v>6484.7999999999993</v>
      </c>
    </row>
    <row r="531" spans="1:19" ht="45" customHeight="1" x14ac:dyDescent="0.25">
      <c r="A531" s="3989" t="s">
        <v>23</v>
      </c>
      <c r="B531" s="3989" t="s">
        <v>1348</v>
      </c>
      <c r="C531" s="3989" t="s">
        <v>25</v>
      </c>
      <c r="D531" s="3989" t="s">
        <v>1349</v>
      </c>
      <c r="E531" s="3989" t="s">
        <v>1350</v>
      </c>
      <c r="F531" s="3990">
        <f>R531</f>
        <v>113</v>
      </c>
      <c r="G531" s="3989" t="s">
        <v>44</v>
      </c>
      <c r="H531" s="3991">
        <v>6.85</v>
      </c>
      <c r="I531" s="3992">
        <v>6.85</v>
      </c>
      <c r="J531" s="3993">
        <v>0.25</v>
      </c>
      <c r="K531" s="3994">
        <f>ROUND(I531,2)+(ROUND(I531,2)*J531)</f>
        <v>8.5625</v>
      </c>
      <c r="L531" s="3995">
        <f>ROUND(S531,2)</f>
        <v>967.28</v>
      </c>
      <c r="M531" s="3989"/>
      <c r="N531" s="3989" t="s">
        <v>278</v>
      </c>
      <c r="O531" s="3989" t="s">
        <v>1289</v>
      </c>
      <c r="P531" s="3989" t="s">
        <v>73</v>
      </c>
      <c r="Q531" s="3989" t="s">
        <v>74</v>
      </c>
      <c r="R531" s="3996">
        <v>113</v>
      </c>
      <c r="S531" s="3997">
        <f>ROUND(K531,2)*R531</f>
        <v>967.28000000000009</v>
      </c>
    </row>
    <row r="532" spans="1:19" ht="45" customHeight="1" x14ac:dyDescent="0.25">
      <c r="A532" s="3998" t="s">
        <v>19</v>
      </c>
      <c r="B532" s="3998" t="s">
        <v>1351</v>
      </c>
      <c r="C532" s="3998" t="s">
        <v>21</v>
      </c>
      <c r="D532" s="3998" t="s">
        <v>21</v>
      </c>
      <c r="E532" s="3998" t="s">
        <v>1352</v>
      </c>
      <c r="F532" s="3998" t="s">
        <v>21</v>
      </c>
      <c r="G532" s="3998" t="s">
        <v>21</v>
      </c>
      <c r="H532" s="3998" t="s">
        <v>21</v>
      </c>
      <c r="I532" s="3998" t="s">
        <v>21</v>
      </c>
      <c r="J532" s="3998" t="s">
        <v>21</v>
      </c>
      <c r="K532" s="3998" t="s">
        <v>21</v>
      </c>
      <c r="L532" s="3999">
        <f>ROUND(L533,2)+ROUND(L534,2)</f>
        <v>11760.48</v>
      </c>
      <c r="M532" s="3998" t="s">
        <v>21</v>
      </c>
      <c r="N532" s="3998" t="s">
        <v>21</v>
      </c>
      <c r="O532" s="3998" t="s">
        <v>21</v>
      </c>
      <c r="P532" s="3998" t="s">
        <v>21</v>
      </c>
      <c r="Q532" s="3998" t="s">
        <v>21</v>
      </c>
      <c r="R532" s="3998" t="s">
        <v>21</v>
      </c>
      <c r="S532" s="3998" t="s">
        <v>21</v>
      </c>
    </row>
    <row r="533" spans="1:19" ht="45" customHeight="1" x14ac:dyDescent="0.25">
      <c r="A533" s="4000" t="s">
        <v>23</v>
      </c>
      <c r="B533" s="4000" t="s">
        <v>1353</v>
      </c>
      <c r="C533" s="4000" t="s">
        <v>38</v>
      </c>
      <c r="D533" s="4000" t="s">
        <v>350</v>
      </c>
      <c r="E533" s="4000" t="s">
        <v>1354</v>
      </c>
      <c r="F533" s="4001">
        <f>R533</f>
        <v>4</v>
      </c>
      <c r="G533" s="4000" t="s">
        <v>36</v>
      </c>
      <c r="H533" s="4002">
        <v>116.74</v>
      </c>
      <c r="I533" s="4003">
        <v>116.74</v>
      </c>
      <c r="J533" s="4004">
        <v>0.25</v>
      </c>
      <c r="K533" s="4005">
        <f>ROUND(I533,2)+(ROUND(I533,2)*J533)</f>
        <v>145.92499999999998</v>
      </c>
      <c r="L533" s="4006">
        <f>ROUND(S533,2)</f>
        <v>583.72</v>
      </c>
      <c r="M533" s="4000"/>
      <c r="N533" s="4000" t="s">
        <v>281</v>
      </c>
      <c r="O533" s="4000" t="s">
        <v>1352</v>
      </c>
      <c r="P533" s="4000" t="s">
        <v>75</v>
      </c>
      <c r="Q533" s="4000" t="s">
        <v>76</v>
      </c>
      <c r="R533" s="4007">
        <v>4</v>
      </c>
      <c r="S533" s="4008">
        <f>ROUND(K533,2)*R533</f>
        <v>583.72</v>
      </c>
    </row>
    <row r="534" spans="1:19" ht="45" customHeight="1" x14ac:dyDescent="0.25">
      <c r="A534" s="4009" t="s">
        <v>23</v>
      </c>
      <c r="B534" s="4009" t="s">
        <v>1355</v>
      </c>
      <c r="C534" s="4009" t="s">
        <v>38</v>
      </c>
      <c r="D534" s="4009" t="s">
        <v>1356</v>
      </c>
      <c r="E534" s="4009" t="s">
        <v>1357</v>
      </c>
      <c r="F534" s="4010">
        <f>R534</f>
        <v>1</v>
      </c>
      <c r="G534" s="4009" t="s">
        <v>36</v>
      </c>
      <c r="H534" s="4011">
        <v>8941.41</v>
      </c>
      <c r="I534" s="4012">
        <v>8941.41</v>
      </c>
      <c r="J534" s="4013">
        <v>0.25</v>
      </c>
      <c r="K534" s="4014">
        <f>ROUND(I534,2)+(ROUND(I534,2)*J534)</f>
        <v>11176.762500000001</v>
      </c>
      <c r="L534" s="4015">
        <f>ROUND(S534,2)</f>
        <v>11176.76</v>
      </c>
      <c r="M534" s="4009"/>
      <c r="N534" s="4009" t="s">
        <v>281</v>
      </c>
      <c r="O534" s="4009" t="s">
        <v>1352</v>
      </c>
      <c r="P534" s="4009" t="s">
        <v>75</v>
      </c>
      <c r="Q534" s="4009" t="s">
        <v>76</v>
      </c>
      <c r="R534" s="4016">
        <v>1</v>
      </c>
      <c r="S534" s="4017">
        <f>ROUND(K534,2)*R534</f>
        <v>11176.76</v>
      </c>
    </row>
    <row r="535" spans="1:19" ht="45" customHeight="1" x14ac:dyDescent="0.25">
      <c r="A535" s="4018" t="s">
        <v>19</v>
      </c>
      <c r="B535" s="4018" t="s">
        <v>1358</v>
      </c>
      <c r="C535" s="4018" t="s">
        <v>21</v>
      </c>
      <c r="D535" s="4018" t="s">
        <v>21</v>
      </c>
      <c r="E535" s="4018" t="s">
        <v>1359</v>
      </c>
      <c r="F535" s="4018" t="s">
        <v>21</v>
      </c>
      <c r="G535" s="4018" t="s">
        <v>21</v>
      </c>
      <c r="H535" s="4018" t="s">
        <v>21</v>
      </c>
      <c r="I535" s="4018" t="s">
        <v>21</v>
      </c>
      <c r="J535" s="4018" t="s">
        <v>21</v>
      </c>
      <c r="K535" s="4018" t="s">
        <v>21</v>
      </c>
      <c r="L535" s="4019">
        <f>ROUND(L536,2)+ROUND(L537,2)+ROUND(L538,2)+ROUND(L539,2)+ROUND(L540,2)+ROUND(L541,2)+ROUND(L542,2)+ROUND(L543,2)+ROUND(L544,2)+ROUND(L545,2)+ROUND(L546,2)+ROUND(L547,2)+ROUND(L548,2)+ROUND(L549,2)+ROUND(L550,2)</f>
        <v>57570.259999999995</v>
      </c>
      <c r="M535" s="4018" t="s">
        <v>21</v>
      </c>
      <c r="N535" s="4018" t="s">
        <v>21</v>
      </c>
      <c r="O535" s="4018" t="s">
        <v>21</v>
      </c>
      <c r="P535" s="4018" t="s">
        <v>21</v>
      </c>
      <c r="Q535" s="4018" t="s">
        <v>21</v>
      </c>
      <c r="R535" s="4018" t="s">
        <v>21</v>
      </c>
      <c r="S535" s="4018" t="s">
        <v>21</v>
      </c>
    </row>
    <row r="536" spans="1:19" ht="45" customHeight="1" x14ac:dyDescent="0.25">
      <c r="A536" s="4020" t="s">
        <v>23</v>
      </c>
      <c r="B536" s="4020" t="s">
        <v>1360</v>
      </c>
      <c r="C536" s="4020" t="s">
        <v>25</v>
      </c>
      <c r="D536" s="4020" t="s">
        <v>1361</v>
      </c>
      <c r="E536" s="4020" t="s">
        <v>1362</v>
      </c>
      <c r="F536" s="4021">
        <f t="shared" ref="F536:F550" si="98">R536</f>
        <v>1</v>
      </c>
      <c r="G536" s="4020" t="s">
        <v>36</v>
      </c>
      <c r="H536" s="4022">
        <v>146.82</v>
      </c>
      <c r="I536" s="4023">
        <v>146.82</v>
      </c>
      <c r="J536" s="4024">
        <v>0.25</v>
      </c>
      <c r="K536" s="4025">
        <f t="shared" ref="K536:K550" si="99">ROUND(I536,2)+(ROUND(I536,2)*J536)</f>
        <v>183.52499999999998</v>
      </c>
      <c r="L536" s="4026">
        <f t="shared" ref="L536:L550" si="100">ROUND(S536,2)</f>
        <v>183.53</v>
      </c>
      <c r="M536" s="4020"/>
      <c r="N536" s="4020" t="s">
        <v>292</v>
      </c>
      <c r="O536" s="4020" t="s">
        <v>1359</v>
      </c>
      <c r="P536" s="4020" t="s">
        <v>75</v>
      </c>
      <c r="Q536" s="4020" t="s">
        <v>76</v>
      </c>
      <c r="R536" s="4027">
        <v>1</v>
      </c>
      <c r="S536" s="4028">
        <f t="shared" ref="S536:S550" si="101">ROUND(K536,2)*R536</f>
        <v>183.53</v>
      </c>
    </row>
    <row r="537" spans="1:19" ht="45" customHeight="1" x14ac:dyDescent="0.25">
      <c r="A537" s="4029" t="s">
        <v>23</v>
      </c>
      <c r="B537" s="4029" t="s">
        <v>1363</v>
      </c>
      <c r="C537" s="4029" t="s">
        <v>25</v>
      </c>
      <c r="D537" s="4029" t="s">
        <v>1364</v>
      </c>
      <c r="E537" s="4029" t="s">
        <v>1365</v>
      </c>
      <c r="F537" s="4030">
        <f t="shared" si="98"/>
        <v>45</v>
      </c>
      <c r="G537" s="4029" t="s">
        <v>122</v>
      </c>
      <c r="H537" s="4031">
        <v>12.38</v>
      </c>
      <c r="I537" s="4032">
        <v>12.38</v>
      </c>
      <c r="J537" s="4033">
        <v>0.25</v>
      </c>
      <c r="K537" s="4034">
        <f t="shared" si="99"/>
        <v>15.475000000000001</v>
      </c>
      <c r="L537" s="4035">
        <f t="shared" si="100"/>
        <v>696.6</v>
      </c>
      <c r="M537" s="4029"/>
      <c r="N537" s="4029" t="s">
        <v>292</v>
      </c>
      <c r="O537" s="4029" t="s">
        <v>1359</v>
      </c>
      <c r="P537" s="4029" t="s">
        <v>75</v>
      </c>
      <c r="Q537" s="4029" t="s">
        <v>76</v>
      </c>
      <c r="R537" s="4036">
        <v>45</v>
      </c>
      <c r="S537" s="4037">
        <f t="shared" si="101"/>
        <v>696.6</v>
      </c>
    </row>
    <row r="538" spans="1:19" ht="45" customHeight="1" x14ac:dyDescent="0.25">
      <c r="A538" s="4038" t="s">
        <v>23</v>
      </c>
      <c r="B538" s="4038" t="s">
        <v>1366</v>
      </c>
      <c r="C538" s="4038" t="s">
        <v>25</v>
      </c>
      <c r="D538" s="4038" t="s">
        <v>1367</v>
      </c>
      <c r="E538" s="4038" t="s">
        <v>1368</v>
      </c>
      <c r="F538" s="4039">
        <f t="shared" si="98"/>
        <v>11</v>
      </c>
      <c r="G538" s="4038" t="s">
        <v>36</v>
      </c>
      <c r="H538" s="4040">
        <v>28</v>
      </c>
      <c r="I538" s="4041">
        <v>28</v>
      </c>
      <c r="J538" s="4042">
        <v>0.25</v>
      </c>
      <c r="K538" s="4043">
        <f t="shared" si="99"/>
        <v>35</v>
      </c>
      <c r="L538" s="4044">
        <f t="shared" si="100"/>
        <v>385</v>
      </c>
      <c r="M538" s="4038"/>
      <c r="N538" s="4038" t="s">
        <v>292</v>
      </c>
      <c r="O538" s="4038" t="s">
        <v>1359</v>
      </c>
      <c r="P538" s="4038" t="s">
        <v>75</v>
      </c>
      <c r="Q538" s="4038" t="s">
        <v>76</v>
      </c>
      <c r="R538" s="4045">
        <v>11</v>
      </c>
      <c r="S538" s="4046">
        <f t="shared" si="101"/>
        <v>385</v>
      </c>
    </row>
    <row r="539" spans="1:19" ht="45" customHeight="1" x14ac:dyDescent="0.25">
      <c r="A539" s="4047" t="s">
        <v>23</v>
      </c>
      <c r="B539" s="4047" t="s">
        <v>1369</v>
      </c>
      <c r="C539" s="4047" t="s">
        <v>25</v>
      </c>
      <c r="D539" s="4047" t="s">
        <v>1370</v>
      </c>
      <c r="E539" s="4047" t="s">
        <v>1371</v>
      </c>
      <c r="F539" s="4048">
        <f t="shared" si="98"/>
        <v>4</v>
      </c>
      <c r="G539" s="4047" t="s">
        <v>36</v>
      </c>
      <c r="H539" s="4049">
        <v>26.25</v>
      </c>
      <c r="I539" s="4050">
        <v>26.25</v>
      </c>
      <c r="J539" s="4051">
        <v>0.25</v>
      </c>
      <c r="K539" s="4052">
        <f t="shared" si="99"/>
        <v>32.8125</v>
      </c>
      <c r="L539" s="4053">
        <f t="shared" si="100"/>
        <v>131.24</v>
      </c>
      <c r="M539" s="4047"/>
      <c r="N539" s="4047" t="s">
        <v>292</v>
      </c>
      <c r="O539" s="4047" t="s">
        <v>1359</v>
      </c>
      <c r="P539" s="4047" t="s">
        <v>75</v>
      </c>
      <c r="Q539" s="4047" t="s">
        <v>76</v>
      </c>
      <c r="R539" s="4054">
        <v>4</v>
      </c>
      <c r="S539" s="4055">
        <f t="shared" si="101"/>
        <v>131.24</v>
      </c>
    </row>
    <row r="540" spans="1:19" ht="45" customHeight="1" x14ac:dyDescent="0.25">
      <c r="A540" s="4056" t="s">
        <v>23</v>
      </c>
      <c r="B540" s="4056" t="s">
        <v>1372</v>
      </c>
      <c r="C540" s="4056" t="s">
        <v>38</v>
      </c>
      <c r="D540" s="4056" t="s">
        <v>1373</v>
      </c>
      <c r="E540" s="4056" t="s">
        <v>1374</v>
      </c>
      <c r="F540" s="4057">
        <f t="shared" si="98"/>
        <v>1</v>
      </c>
      <c r="G540" s="4056" t="s">
        <v>36</v>
      </c>
      <c r="H540" s="4058">
        <v>353.81</v>
      </c>
      <c r="I540" s="4059">
        <v>353.81</v>
      </c>
      <c r="J540" s="4060">
        <v>0.25</v>
      </c>
      <c r="K540" s="4061">
        <f t="shared" si="99"/>
        <v>442.26249999999999</v>
      </c>
      <c r="L540" s="4062">
        <f t="shared" si="100"/>
        <v>442.26</v>
      </c>
      <c r="M540" s="4056"/>
      <c r="N540" s="4056" t="s">
        <v>292</v>
      </c>
      <c r="O540" s="4056" t="s">
        <v>1359</v>
      </c>
      <c r="P540" s="4056" t="s">
        <v>75</v>
      </c>
      <c r="Q540" s="4056" t="s">
        <v>76</v>
      </c>
      <c r="R540" s="4063">
        <v>1</v>
      </c>
      <c r="S540" s="4064">
        <f t="shared" si="101"/>
        <v>442.26</v>
      </c>
    </row>
    <row r="541" spans="1:19" ht="45" customHeight="1" x14ac:dyDescent="0.25">
      <c r="A541" s="4065" t="s">
        <v>23</v>
      </c>
      <c r="B541" s="4065" t="s">
        <v>1375</v>
      </c>
      <c r="C541" s="4065" t="s">
        <v>25</v>
      </c>
      <c r="D541" s="4065" t="s">
        <v>1376</v>
      </c>
      <c r="E541" s="4065" t="s">
        <v>1377</v>
      </c>
      <c r="F541" s="4066">
        <f t="shared" si="98"/>
        <v>33</v>
      </c>
      <c r="G541" s="4065" t="s">
        <v>36</v>
      </c>
      <c r="H541" s="4067">
        <v>29.21</v>
      </c>
      <c r="I541" s="4068">
        <v>29.21</v>
      </c>
      <c r="J541" s="4069">
        <v>0.25</v>
      </c>
      <c r="K541" s="4070">
        <f t="shared" si="99"/>
        <v>36.512500000000003</v>
      </c>
      <c r="L541" s="4071">
        <f t="shared" si="100"/>
        <v>1204.83</v>
      </c>
      <c r="M541" s="4065"/>
      <c r="N541" s="4065" t="s">
        <v>292</v>
      </c>
      <c r="O541" s="4065" t="s">
        <v>1359</v>
      </c>
      <c r="P541" s="4065" t="s">
        <v>75</v>
      </c>
      <c r="Q541" s="4065" t="s">
        <v>76</v>
      </c>
      <c r="R541" s="4072">
        <v>33</v>
      </c>
      <c r="S541" s="4073">
        <f t="shared" si="101"/>
        <v>1204.83</v>
      </c>
    </row>
    <row r="542" spans="1:19" ht="45" customHeight="1" x14ac:dyDescent="0.25">
      <c r="A542" s="4074" t="s">
        <v>23</v>
      </c>
      <c r="B542" s="4074" t="s">
        <v>1378</v>
      </c>
      <c r="C542" s="4074" t="s">
        <v>38</v>
      </c>
      <c r="D542" s="4074" t="s">
        <v>1379</v>
      </c>
      <c r="E542" s="4074" t="s">
        <v>1380</v>
      </c>
      <c r="F542" s="4075">
        <f t="shared" si="98"/>
        <v>1</v>
      </c>
      <c r="G542" s="4074" t="s">
        <v>36</v>
      </c>
      <c r="H542" s="4076">
        <v>310.47000000000003</v>
      </c>
      <c r="I542" s="4077">
        <v>310.47000000000003</v>
      </c>
      <c r="J542" s="4078">
        <v>0.25</v>
      </c>
      <c r="K542" s="4079">
        <f t="shared" si="99"/>
        <v>388.08750000000003</v>
      </c>
      <c r="L542" s="4080">
        <f t="shared" si="100"/>
        <v>388.09</v>
      </c>
      <c r="M542" s="4074"/>
      <c r="N542" s="4074" t="s">
        <v>292</v>
      </c>
      <c r="O542" s="4074" t="s">
        <v>1359</v>
      </c>
      <c r="P542" s="4074" t="s">
        <v>75</v>
      </c>
      <c r="Q542" s="4074" t="s">
        <v>76</v>
      </c>
      <c r="R542" s="4081">
        <v>1</v>
      </c>
      <c r="S542" s="4082">
        <f t="shared" si="101"/>
        <v>388.09</v>
      </c>
    </row>
    <row r="543" spans="1:19" ht="45" customHeight="1" x14ac:dyDescent="0.25">
      <c r="A543" s="4083" t="s">
        <v>23</v>
      </c>
      <c r="B543" s="4083" t="s">
        <v>1381</v>
      </c>
      <c r="C543" s="4083" t="s">
        <v>25</v>
      </c>
      <c r="D543" s="4083" t="s">
        <v>1382</v>
      </c>
      <c r="E543" s="4083" t="s">
        <v>1383</v>
      </c>
      <c r="F543" s="4084">
        <f t="shared" si="98"/>
        <v>26.18</v>
      </c>
      <c r="G543" s="4083" t="s">
        <v>93</v>
      </c>
      <c r="H543" s="4085">
        <v>98.22</v>
      </c>
      <c r="I543" s="4086">
        <v>98.22</v>
      </c>
      <c r="J543" s="4087">
        <v>0.25</v>
      </c>
      <c r="K543" s="4088">
        <f t="shared" si="99"/>
        <v>122.77500000000001</v>
      </c>
      <c r="L543" s="4089">
        <f t="shared" si="100"/>
        <v>3214.38</v>
      </c>
      <c r="M543" s="4083"/>
      <c r="N543" s="4083" t="s">
        <v>292</v>
      </c>
      <c r="O543" s="4083" t="s">
        <v>1359</v>
      </c>
      <c r="P543" s="4083" t="s">
        <v>75</v>
      </c>
      <c r="Q543" s="4083" t="s">
        <v>76</v>
      </c>
      <c r="R543" s="4090">
        <v>26.18</v>
      </c>
      <c r="S543" s="4091">
        <f t="shared" si="101"/>
        <v>3214.3804</v>
      </c>
    </row>
    <row r="544" spans="1:19" ht="45" customHeight="1" x14ac:dyDescent="0.25">
      <c r="A544" s="4092" t="s">
        <v>23</v>
      </c>
      <c r="B544" s="4092" t="s">
        <v>1384</v>
      </c>
      <c r="C544" s="4092" t="s">
        <v>25</v>
      </c>
      <c r="D544" s="4092" t="s">
        <v>1385</v>
      </c>
      <c r="E544" s="4092" t="s">
        <v>1386</v>
      </c>
      <c r="F544" s="4093">
        <f t="shared" si="98"/>
        <v>26.18</v>
      </c>
      <c r="G544" s="4092" t="s">
        <v>93</v>
      </c>
      <c r="H544" s="4094">
        <v>30.68</v>
      </c>
      <c r="I544" s="4095">
        <v>30.68</v>
      </c>
      <c r="J544" s="4096">
        <v>0.25</v>
      </c>
      <c r="K544" s="4097">
        <f t="shared" si="99"/>
        <v>38.35</v>
      </c>
      <c r="L544" s="4098">
        <f t="shared" si="100"/>
        <v>1004</v>
      </c>
      <c r="M544" s="4092"/>
      <c r="N544" s="4092" t="s">
        <v>292</v>
      </c>
      <c r="O544" s="4092" t="s">
        <v>1359</v>
      </c>
      <c r="P544" s="4092" t="s">
        <v>75</v>
      </c>
      <c r="Q544" s="4092" t="s">
        <v>76</v>
      </c>
      <c r="R544" s="4099">
        <v>26.18</v>
      </c>
      <c r="S544" s="4100">
        <f t="shared" si="101"/>
        <v>1004.003</v>
      </c>
    </row>
    <row r="545" spans="1:19" ht="45" customHeight="1" x14ac:dyDescent="0.25">
      <c r="A545" s="4101" t="s">
        <v>23</v>
      </c>
      <c r="B545" s="4101" t="s">
        <v>1387</v>
      </c>
      <c r="C545" s="4101" t="s">
        <v>25</v>
      </c>
      <c r="D545" s="4101" t="s">
        <v>1388</v>
      </c>
      <c r="E545" s="4101" t="s">
        <v>1389</v>
      </c>
      <c r="F545" s="4102">
        <f t="shared" si="98"/>
        <v>11</v>
      </c>
      <c r="G545" s="4101" t="s">
        <v>36</v>
      </c>
      <c r="H545" s="4103">
        <v>103.24</v>
      </c>
      <c r="I545" s="4104">
        <v>103.24</v>
      </c>
      <c r="J545" s="4105">
        <v>0.25</v>
      </c>
      <c r="K545" s="4106">
        <f t="shared" si="99"/>
        <v>129.04999999999998</v>
      </c>
      <c r="L545" s="4107">
        <f t="shared" si="100"/>
        <v>1419.55</v>
      </c>
      <c r="M545" s="4101"/>
      <c r="N545" s="4101" t="s">
        <v>292</v>
      </c>
      <c r="O545" s="4101" t="s">
        <v>1359</v>
      </c>
      <c r="P545" s="4101" t="s">
        <v>75</v>
      </c>
      <c r="Q545" s="4101" t="s">
        <v>76</v>
      </c>
      <c r="R545" s="4108">
        <v>11</v>
      </c>
      <c r="S545" s="4109">
        <f t="shared" si="101"/>
        <v>1419.5500000000002</v>
      </c>
    </row>
    <row r="546" spans="1:19" ht="45" customHeight="1" x14ac:dyDescent="0.25">
      <c r="A546" s="4110" t="s">
        <v>23</v>
      </c>
      <c r="B546" s="4110" t="s">
        <v>1390</v>
      </c>
      <c r="C546" s="4110" t="s">
        <v>25</v>
      </c>
      <c r="D546" s="4110" t="s">
        <v>1391</v>
      </c>
      <c r="E546" s="4110" t="s">
        <v>1392</v>
      </c>
      <c r="F546" s="4111">
        <f t="shared" si="98"/>
        <v>287</v>
      </c>
      <c r="G546" s="4110" t="s">
        <v>44</v>
      </c>
      <c r="H546" s="4112">
        <v>74.67</v>
      </c>
      <c r="I546" s="4113">
        <v>74.67</v>
      </c>
      <c r="J546" s="4114">
        <v>0.25</v>
      </c>
      <c r="K546" s="4115">
        <f t="shared" si="99"/>
        <v>93.337500000000006</v>
      </c>
      <c r="L546" s="4116">
        <f t="shared" si="100"/>
        <v>26788.58</v>
      </c>
      <c r="M546" s="4110"/>
      <c r="N546" s="4110" t="s">
        <v>292</v>
      </c>
      <c r="O546" s="4110" t="s">
        <v>1359</v>
      </c>
      <c r="P546" s="4110" t="s">
        <v>75</v>
      </c>
      <c r="Q546" s="4110" t="s">
        <v>76</v>
      </c>
      <c r="R546" s="4117">
        <v>287</v>
      </c>
      <c r="S546" s="4118">
        <f t="shared" si="101"/>
        <v>26788.58</v>
      </c>
    </row>
    <row r="547" spans="1:19" ht="45" customHeight="1" x14ac:dyDescent="0.25">
      <c r="A547" s="4119" t="s">
        <v>23</v>
      </c>
      <c r="B547" s="4119" t="s">
        <v>1393</v>
      </c>
      <c r="C547" s="4119" t="s">
        <v>25</v>
      </c>
      <c r="D547" s="4119" t="s">
        <v>1394</v>
      </c>
      <c r="E547" s="4119" t="s">
        <v>1395</v>
      </c>
      <c r="F547" s="4120">
        <f t="shared" si="98"/>
        <v>174.5</v>
      </c>
      <c r="G547" s="4119" t="s">
        <v>44</v>
      </c>
      <c r="H547" s="4121">
        <v>59.82</v>
      </c>
      <c r="I547" s="4122">
        <v>59.82</v>
      </c>
      <c r="J547" s="4123">
        <v>0.25</v>
      </c>
      <c r="K547" s="4124">
        <f t="shared" si="99"/>
        <v>74.775000000000006</v>
      </c>
      <c r="L547" s="4125">
        <f t="shared" si="100"/>
        <v>13049.11</v>
      </c>
      <c r="M547" s="4119"/>
      <c r="N547" s="4119" t="s">
        <v>292</v>
      </c>
      <c r="O547" s="4119" t="s">
        <v>1359</v>
      </c>
      <c r="P547" s="4119" t="s">
        <v>75</v>
      </c>
      <c r="Q547" s="4119" t="s">
        <v>76</v>
      </c>
      <c r="R547" s="4126">
        <v>174.5</v>
      </c>
      <c r="S547" s="4127">
        <f t="shared" si="101"/>
        <v>13049.11</v>
      </c>
    </row>
    <row r="548" spans="1:19" ht="45" customHeight="1" x14ac:dyDescent="0.25">
      <c r="A548" s="4128" t="s">
        <v>23</v>
      </c>
      <c r="B548" s="4128" t="s">
        <v>1396</v>
      </c>
      <c r="C548" s="4128" t="s">
        <v>25</v>
      </c>
      <c r="D548" s="4128" t="s">
        <v>1397</v>
      </c>
      <c r="E548" s="4128" t="s">
        <v>1398</v>
      </c>
      <c r="F548" s="4129">
        <f t="shared" si="98"/>
        <v>11</v>
      </c>
      <c r="G548" s="4128" t="s">
        <v>36</v>
      </c>
      <c r="H548" s="4130">
        <v>60.78</v>
      </c>
      <c r="I548" s="4131">
        <v>60.78</v>
      </c>
      <c r="J548" s="4132">
        <v>0.25</v>
      </c>
      <c r="K548" s="4133">
        <f t="shared" si="99"/>
        <v>75.974999999999994</v>
      </c>
      <c r="L548" s="4134">
        <f t="shared" si="100"/>
        <v>835.78</v>
      </c>
      <c r="M548" s="4128"/>
      <c r="N548" s="4128" t="s">
        <v>292</v>
      </c>
      <c r="O548" s="4128" t="s">
        <v>1359</v>
      </c>
      <c r="P548" s="4128" t="s">
        <v>75</v>
      </c>
      <c r="Q548" s="4128" t="s">
        <v>76</v>
      </c>
      <c r="R548" s="4135">
        <v>11</v>
      </c>
      <c r="S548" s="4136">
        <f t="shared" si="101"/>
        <v>835.78000000000009</v>
      </c>
    </row>
    <row r="549" spans="1:19" ht="45" customHeight="1" x14ac:dyDescent="0.25">
      <c r="A549" s="4137" t="s">
        <v>23</v>
      </c>
      <c r="B549" s="4137" t="s">
        <v>1399</v>
      </c>
      <c r="C549" s="4137" t="s">
        <v>38</v>
      </c>
      <c r="D549" s="4137" t="s">
        <v>1321</v>
      </c>
      <c r="E549" s="4137" t="s">
        <v>1322</v>
      </c>
      <c r="F549" s="4138">
        <f t="shared" si="98"/>
        <v>251</v>
      </c>
      <c r="G549" s="4137" t="s">
        <v>36</v>
      </c>
      <c r="H549" s="4139">
        <v>18.02</v>
      </c>
      <c r="I549" s="4140">
        <v>18.02</v>
      </c>
      <c r="J549" s="4141">
        <v>0.25</v>
      </c>
      <c r="K549" s="4142">
        <f t="shared" si="99"/>
        <v>22.524999999999999</v>
      </c>
      <c r="L549" s="4143">
        <f t="shared" si="100"/>
        <v>5655.03</v>
      </c>
      <c r="M549" s="4137"/>
      <c r="N549" s="4137" t="s">
        <v>292</v>
      </c>
      <c r="O549" s="4137" t="s">
        <v>1359</v>
      </c>
      <c r="P549" s="4137" t="s">
        <v>75</v>
      </c>
      <c r="Q549" s="4137" t="s">
        <v>76</v>
      </c>
      <c r="R549" s="4144">
        <v>251</v>
      </c>
      <c r="S549" s="4145">
        <f t="shared" si="101"/>
        <v>5655.0300000000007</v>
      </c>
    </row>
    <row r="550" spans="1:19" ht="45" customHeight="1" x14ac:dyDescent="0.25">
      <c r="A550" s="4146" t="s">
        <v>23</v>
      </c>
      <c r="B550" s="4146" t="s">
        <v>1400</v>
      </c>
      <c r="C550" s="4146" t="s">
        <v>38</v>
      </c>
      <c r="D550" s="4146" t="s">
        <v>1401</v>
      </c>
      <c r="E550" s="4146" t="s">
        <v>1402</v>
      </c>
      <c r="F550" s="4147">
        <f t="shared" si="98"/>
        <v>22</v>
      </c>
      <c r="G550" s="4146" t="s">
        <v>36</v>
      </c>
      <c r="H550" s="4148">
        <v>78.989999999999995</v>
      </c>
      <c r="I550" s="4149">
        <v>78.989999999999995</v>
      </c>
      <c r="J550" s="4150">
        <v>0.25</v>
      </c>
      <c r="K550" s="4151">
        <f t="shared" si="99"/>
        <v>98.737499999999997</v>
      </c>
      <c r="L550" s="4152">
        <f t="shared" si="100"/>
        <v>2172.2800000000002</v>
      </c>
      <c r="M550" s="4146"/>
      <c r="N550" s="4146" t="s">
        <v>292</v>
      </c>
      <c r="O550" s="4146" t="s">
        <v>1359</v>
      </c>
      <c r="P550" s="4146" t="s">
        <v>75</v>
      </c>
      <c r="Q550" s="4146" t="s">
        <v>76</v>
      </c>
      <c r="R550" s="4153">
        <v>22</v>
      </c>
      <c r="S550" s="4154">
        <f t="shared" si="101"/>
        <v>2172.2799999999997</v>
      </c>
    </row>
    <row r="551" spans="1:19" ht="45" customHeight="1" x14ac:dyDescent="0.25">
      <c r="A551" s="4155" t="s">
        <v>19</v>
      </c>
      <c r="B551" s="4155" t="s">
        <v>1403</v>
      </c>
      <c r="C551" s="4155" t="s">
        <v>21</v>
      </c>
      <c r="D551" s="4155" t="s">
        <v>21</v>
      </c>
      <c r="E551" s="4155" t="s">
        <v>1404</v>
      </c>
      <c r="F551" s="4155" t="s">
        <v>21</v>
      </c>
      <c r="G551" s="4155" t="s">
        <v>21</v>
      </c>
      <c r="H551" s="4155" t="s">
        <v>21</v>
      </c>
      <c r="I551" s="4155" t="s">
        <v>21</v>
      </c>
      <c r="J551" s="4155" t="s">
        <v>21</v>
      </c>
      <c r="K551" s="4155" t="s">
        <v>21</v>
      </c>
      <c r="L551" s="4156">
        <f>ROUND(L552,2)+ROUND(L553,2)+ROUND(L554,2)+ROUND(L555,2)+ROUND(L556,2)+ROUND(L557,2)+ROUND(L558,2)+ROUND(L559,2)+ROUND(L560,2)</f>
        <v>112301.52000000002</v>
      </c>
      <c r="M551" s="4155" t="s">
        <v>21</v>
      </c>
      <c r="N551" s="4155" t="s">
        <v>21</v>
      </c>
      <c r="O551" s="4155" t="s">
        <v>21</v>
      </c>
      <c r="P551" s="4155" t="s">
        <v>21</v>
      </c>
      <c r="Q551" s="4155" t="s">
        <v>21</v>
      </c>
      <c r="R551" s="4155" t="s">
        <v>21</v>
      </c>
      <c r="S551" s="4155" t="s">
        <v>21</v>
      </c>
    </row>
    <row r="552" spans="1:19" ht="45" customHeight="1" x14ac:dyDescent="0.25">
      <c r="A552" s="4157" t="s">
        <v>23</v>
      </c>
      <c r="B552" s="4157" t="s">
        <v>1405</v>
      </c>
      <c r="C552" s="4157" t="s">
        <v>38</v>
      </c>
      <c r="D552" s="4157" t="s">
        <v>1406</v>
      </c>
      <c r="E552" s="4157" t="s">
        <v>1407</v>
      </c>
      <c r="F552" s="4158">
        <f t="shared" ref="F552:F560" si="102">R552</f>
        <v>1</v>
      </c>
      <c r="G552" s="4157" t="s">
        <v>1408</v>
      </c>
      <c r="H552" s="4159">
        <v>2841.17</v>
      </c>
      <c r="I552" s="4160">
        <v>2841.17</v>
      </c>
      <c r="J552" s="4161">
        <v>0.25</v>
      </c>
      <c r="K552" s="4162">
        <f t="shared" ref="K552:K560" si="103">ROUND(I552,2)+(ROUND(I552,2)*J552)</f>
        <v>3551.4625000000001</v>
      </c>
      <c r="L552" s="4163">
        <f t="shared" ref="L552:L560" si="104">ROUND(S552,2)</f>
        <v>3551.46</v>
      </c>
      <c r="M552" s="4157"/>
      <c r="N552" s="4157" t="s">
        <v>316</v>
      </c>
      <c r="O552" s="4157" t="s">
        <v>1404</v>
      </c>
      <c r="P552" s="4157" t="s">
        <v>77</v>
      </c>
      <c r="Q552" s="4157" t="s">
        <v>78</v>
      </c>
      <c r="R552" s="4164">
        <v>1</v>
      </c>
      <c r="S552" s="4165">
        <f t="shared" ref="S552:S560" si="105">ROUND(K552,2)*R552</f>
        <v>3551.46</v>
      </c>
    </row>
    <row r="553" spans="1:19" ht="45" customHeight="1" x14ac:dyDescent="0.25">
      <c r="A553" s="4166" t="s">
        <v>23</v>
      </c>
      <c r="B553" s="4166" t="s">
        <v>1409</v>
      </c>
      <c r="C553" s="4166" t="s">
        <v>38</v>
      </c>
      <c r="D553" s="4166" t="s">
        <v>1410</v>
      </c>
      <c r="E553" s="4166" t="s">
        <v>1411</v>
      </c>
      <c r="F553" s="4167">
        <f t="shared" si="102"/>
        <v>42.96</v>
      </c>
      <c r="G553" s="4166" t="s">
        <v>28</v>
      </c>
      <c r="H553" s="4168">
        <v>751.5</v>
      </c>
      <c r="I553" s="4169">
        <v>751.5</v>
      </c>
      <c r="J553" s="4170">
        <v>0.25</v>
      </c>
      <c r="K553" s="4171">
        <f t="shared" si="103"/>
        <v>939.375</v>
      </c>
      <c r="L553" s="4172">
        <f t="shared" si="104"/>
        <v>40355.760000000002</v>
      </c>
      <c r="M553" s="4166"/>
      <c r="N553" s="4166" t="s">
        <v>316</v>
      </c>
      <c r="O553" s="4166" t="s">
        <v>1404</v>
      </c>
      <c r="P553" s="4166" t="s">
        <v>77</v>
      </c>
      <c r="Q553" s="4166" t="s">
        <v>78</v>
      </c>
      <c r="R553" s="4173">
        <v>42.96</v>
      </c>
      <c r="S553" s="4174">
        <f t="shared" si="105"/>
        <v>40355.764799999997</v>
      </c>
    </row>
    <row r="554" spans="1:19" ht="45" customHeight="1" x14ac:dyDescent="0.25">
      <c r="A554" s="4175" t="s">
        <v>23</v>
      </c>
      <c r="B554" s="4175" t="s">
        <v>1412</v>
      </c>
      <c r="C554" s="4175" t="s">
        <v>38</v>
      </c>
      <c r="D554" s="4175" t="s">
        <v>1413</v>
      </c>
      <c r="E554" s="4175" t="s">
        <v>1414</v>
      </c>
      <c r="F554" s="4176">
        <f t="shared" si="102"/>
        <v>26.89</v>
      </c>
      <c r="G554" s="4175" t="s">
        <v>28</v>
      </c>
      <c r="H554" s="4177">
        <v>882.64</v>
      </c>
      <c r="I554" s="4178">
        <v>882.64</v>
      </c>
      <c r="J554" s="4179">
        <v>0.25</v>
      </c>
      <c r="K554" s="4180">
        <f t="shared" si="103"/>
        <v>1103.3</v>
      </c>
      <c r="L554" s="4181">
        <f t="shared" si="104"/>
        <v>29667.74</v>
      </c>
      <c r="M554" s="4175"/>
      <c r="N554" s="4175" t="s">
        <v>316</v>
      </c>
      <c r="O554" s="4175" t="s">
        <v>1404</v>
      </c>
      <c r="P554" s="4175" t="s">
        <v>77</v>
      </c>
      <c r="Q554" s="4175" t="s">
        <v>78</v>
      </c>
      <c r="R554" s="4182">
        <v>26.89</v>
      </c>
      <c r="S554" s="4183">
        <f t="shared" si="105"/>
        <v>29667.737000000001</v>
      </c>
    </row>
    <row r="555" spans="1:19" ht="45" customHeight="1" x14ac:dyDescent="0.25">
      <c r="A555" s="4184" t="s">
        <v>23</v>
      </c>
      <c r="B555" s="4184" t="s">
        <v>1415</v>
      </c>
      <c r="C555" s="4184" t="s">
        <v>38</v>
      </c>
      <c r="D555" s="4184" t="s">
        <v>1416</v>
      </c>
      <c r="E555" s="4184" t="s">
        <v>1417</v>
      </c>
      <c r="F555" s="4185">
        <f t="shared" si="102"/>
        <v>30.15</v>
      </c>
      <c r="G555" s="4184" t="s">
        <v>28</v>
      </c>
      <c r="H555" s="4186">
        <v>117.77</v>
      </c>
      <c r="I555" s="4187">
        <v>117.77</v>
      </c>
      <c r="J555" s="4188">
        <v>0.25</v>
      </c>
      <c r="K555" s="4189">
        <f t="shared" si="103"/>
        <v>147.21250000000001</v>
      </c>
      <c r="L555" s="4190">
        <f t="shared" si="104"/>
        <v>4438.38</v>
      </c>
      <c r="M555" s="4184"/>
      <c r="N555" s="4184" t="s">
        <v>316</v>
      </c>
      <c r="O555" s="4184" t="s">
        <v>1404</v>
      </c>
      <c r="P555" s="4184" t="s">
        <v>77</v>
      </c>
      <c r="Q555" s="4184" t="s">
        <v>78</v>
      </c>
      <c r="R555" s="4191">
        <v>30.15</v>
      </c>
      <c r="S555" s="4192">
        <f t="shared" si="105"/>
        <v>4438.3815000000004</v>
      </c>
    </row>
    <row r="556" spans="1:19" ht="45" customHeight="1" x14ac:dyDescent="0.25">
      <c r="A556" s="4193" t="s">
        <v>23</v>
      </c>
      <c r="B556" s="4193" t="s">
        <v>1418</v>
      </c>
      <c r="C556" s="4193" t="s">
        <v>25</v>
      </c>
      <c r="D556" s="4193" t="s">
        <v>1419</v>
      </c>
      <c r="E556" s="4193" t="s">
        <v>1420</v>
      </c>
      <c r="F556" s="4194">
        <f t="shared" si="102"/>
        <v>79.650000000000006</v>
      </c>
      <c r="G556" s="4193" t="s">
        <v>44</v>
      </c>
      <c r="H556" s="4195">
        <v>184.23</v>
      </c>
      <c r="I556" s="4196">
        <v>184.23</v>
      </c>
      <c r="J556" s="4197">
        <v>0.25</v>
      </c>
      <c r="K556" s="4198">
        <f t="shared" si="103"/>
        <v>230.28749999999999</v>
      </c>
      <c r="L556" s="4199">
        <f t="shared" si="104"/>
        <v>18342.599999999999</v>
      </c>
      <c r="M556" s="4193"/>
      <c r="N556" s="4193" t="s">
        <v>316</v>
      </c>
      <c r="O556" s="4193" t="s">
        <v>1404</v>
      </c>
      <c r="P556" s="4193" t="s">
        <v>77</v>
      </c>
      <c r="Q556" s="4193" t="s">
        <v>78</v>
      </c>
      <c r="R556" s="4200">
        <v>79.650000000000006</v>
      </c>
      <c r="S556" s="4201">
        <f t="shared" si="105"/>
        <v>18342.5985</v>
      </c>
    </row>
    <row r="557" spans="1:19" ht="45" customHeight="1" x14ac:dyDescent="0.25">
      <c r="A557" s="4202" t="s">
        <v>23</v>
      </c>
      <c r="B557" s="4202" t="s">
        <v>1421</v>
      </c>
      <c r="C557" s="4202" t="s">
        <v>25</v>
      </c>
      <c r="D557" s="4202" t="s">
        <v>1422</v>
      </c>
      <c r="E557" s="4202" t="s">
        <v>1423</v>
      </c>
      <c r="F557" s="4203">
        <f t="shared" si="102"/>
        <v>148</v>
      </c>
      <c r="G557" s="4202" t="s">
        <v>36</v>
      </c>
      <c r="H557" s="4204">
        <v>39.72</v>
      </c>
      <c r="I557" s="4205">
        <v>39.72</v>
      </c>
      <c r="J557" s="4206">
        <v>0.25</v>
      </c>
      <c r="K557" s="4207">
        <f t="shared" si="103"/>
        <v>49.65</v>
      </c>
      <c r="L557" s="4208">
        <f t="shared" si="104"/>
        <v>7348.2</v>
      </c>
      <c r="M557" s="4202"/>
      <c r="N557" s="4202" t="s">
        <v>316</v>
      </c>
      <c r="O557" s="4202" t="s">
        <v>1404</v>
      </c>
      <c r="P557" s="4202" t="s">
        <v>77</v>
      </c>
      <c r="Q557" s="4202" t="s">
        <v>78</v>
      </c>
      <c r="R557" s="4209">
        <v>148</v>
      </c>
      <c r="S557" s="4210">
        <f t="shared" si="105"/>
        <v>7348.2</v>
      </c>
    </row>
    <row r="558" spans="1:19" ht="45" customHeight="1" x14ac:dyDescent="0.25">
      <c r="A558" s="4211" t="s">
        <v>23</v>
      </c>
      <c r="B558" s="4211" t="s">
        <v>1424</v>
      </c>
      <c r="C558" s="4211" t="s">
        <v>845</v>
      </c>
      <c r="D558" s="4211" t="s">
        <v>1425</v>
      </c>
      <c r="E558" s="4211" t="s">
        <v>1426</v>
      </c>
      <c r="F558" s="4212">
        <f t="shared" si="102"/>
        <v>4.12</v>
      </c>
      <c r="G558" s="4211" t="s">
        <v>44</v>
      </c>
      <c r="H558" s="4213">
        <v>275.04000000000002</v>
      </c>
      <c r="I558" s="4214">
        <v>275.04000000000002</v>
      </c>
      <c r="J558" s="4215">
        <v>0.25</v>
      </c>
      <c r="K558" s="4216">
        <f t="shared" si="103"/>
        <v>343.8</v>
      </c>
      <c r="L558" s="4217">
        <f t="shared" si="104"/>
        <v>1416.46</v>
      </c>
      <c r="M558" s="4211"/>
      <c r="N558" s="4211" t="s">
        <v>316</v>
      </c>
      <c r="O558" s="4211" t="s">
        <v>1404</v>
      </c>
      <c r="P558" s="4211" t="s">
        <v>77</v>
      </c>
      <c r="Q558" s="4211" t="s">
        <v>78</v>
      </c>
      <c r="R558" s="4218">
        <v>4.12</v>
      </c>
      <c r="S558" s="4219">
        <f t="shared" si="105"/>
        <v>1416.4560000000001</v>
      </c>
    </row>
    <row r="559" spans="1:19" ht="45" customHeight="1" x14ac:dyDescent="0.25">
      <c r="A559" s="4220" t="s">
        <v>23</v>
      </c>
      <c r="B559" s="4220" t="s">
        <v>1427</v>
      </c>
      <c r="C559" s="4220" t="s">
        <v>38</v>
      </c>
      <c r="D559" s="4220" t="s">
        <v>1428</v>
      </c>
      <c r="E559" s="4220" t="s">
        <v>1429</v>
      </c>
      <c r="F559" s="4221">
        <f t="shared" si="102"/>
        <v>9.32</v>
      </c>
      <c r="G559" s="4220" t="s">
        <v>28</v>
      </c>
      <c r="H559" s="4222">
        <v>610.82000000000005</v>
      </c>
      <c r="I559" s="4223">
        <v>610.82000000000005</v>
      </c>
      <c r="J559" s="4224">
        <v>0.25</v>
      </c>
      <c r="K559" s="4225">
        <f t="shared" si="103"/>
        <v>763.52500000000009</v>
      </c>
      <c r="L559" s="4226">
        <f t="shared" si="104"/>
        <v>7116.1</v>
      </c>
      <c r="M559" s="4220"/>
      <c r="N559" s="4220" t="s">
        <v>316</v>
      </c>
      <c r="O559" s="4220" t="s">
        <v>1404</v>
      </c>
      <c r="P559" s="4220" t="s">
        <v>77</v>
      </c>
      <c r="Q559" s="4220" t="s">
        <v>78</v>
      </c>
      <c r="R559" s="4227">
        <v>9.32</v>
      </c>
      <c r="S559" s="4228">
        <f t="shared" si="105"/>
        <v>7116.0995999999996</v>
      </c>
    </row>
    <row r="560" spans="1:19" ht="45" customHeight="1" x14ac:dyDescent="0.25">
      <c r="A560" s="4229" t="s">
        <v>23</v>
      </c>
      <c r="B560" s="4229" t="s">
        <v>1430</v>
      </c>
      <c r="C560" s="4229" t="s">
        <v>38</v>
      </c>
      <c r="D560" s="4229" t="s">
        <v>1431</v>
      </c>
      <c r="E560" s="4229" t="s">
        <v>1432</v>
      </c>
      <c r="F560" s="4230">
        <f t="shared" si="102"/>
        <v>2</v>
      </c>
      <c r="G560" s="4229" t="s">
        <v>44</v>
      </c>
      <c r="H560" s="4231">
        <v>25.93</v>
      </c>
      <c r="I560" s="4232">
        <v>25.93</v>
      </c>
      <c r="J560" s="4233">
        <v>0.25</v>
      </c>
      <c r="K560" s="4234">
        <f t="shared" si="103"/>
        <v>32.412500000000001</v>
      </c>
      <c r="L560" s="4235">
        <f t="shared" si="104"/>
        <v>64.819999999999993</v>
      </c>
      <c r="M560" s="4229"/>
      <c r="N560" s="4229" t="s">
        <v>316</v>
      </c>
      <c r="O560" s="4229" t="s">
        <v>1404</v>
      </c>
      <c r="P560" s="4229" t="s">
        <v>77</v>
      </c>
      <c r="Q560" s="4229" t="s">
        <v>78</v>
      </c>
      <c r="R560" s="4236">
        <v>2</v>
      </c>
      <c r="S560" s="4237">
        <f t="shared" si="105"/>
        <v>64.819999999999993</v>
      </c>
    </row>
    <row r="561" spans="1:19" ht="45" customHeight="1" x14ac:dyDescent="0.25">
      <c r="A561" s="4238" t="s">
        <v>19</v>
      </c>
      <c r="B561" s="4238" t="s">
        <v>1433</v>
      </c>
      <c r="C561" s="4238" t="s">
        <v>21</v>
      </c>
      <c r="D561" s="4238" t="s">
        <v>21</v>
      </c>
      <c r="E561" s="4238" t="s">
        <v>1434</v>
      </c>
      <c r="F561" s="4238" t="s">
        <v>21</v>
      </c>
      <c r="G561" s="4238" t="s">
        <v>21</v>
      </c>
      <c r="H561" s="4238" t="s">
        <v>21</v>
      </c>
      <c r="I561" s="4238" t="s">
        <v>21</v>
      </c>
      <c r="J561" s="4238" t="s">
        <v>21</v>
      </c>
      <c r="K561" s="4238" t="s">
        <v>21</v>
      </c>
      <c r="L561" s="4239">
        <f>ROUND(L562,2)</f>
        <v>4850.74</v>
      </c>
      <c r="M561" s="4238" t="s">
        <v>21</v>
      </c>
      <c r="N561" s="4238" t="s">
        <v>21</v>
      </c>
      <c r="O561" s="4238" t="s">
        <v>21</v>
      </c>
      <c r="P561" s="4238" t="s">
        <v>21</v>
      </c>
      <c r="Q561" s="4238" t="s">
        <v>21</v>
      </c>
      <c r="R561" s="4238" t="s">
        <v>21</v>
      </c>
      <c r="S561" s="4238" t="s">
        <v>21</v>
      </c>
    </row>
    <row r="562" spans="1:19" ht="45" customHeight="1" x14ac:dyDescent="0.25">
      <c r="A562" s="4240" t="s">
        <v>23</v>
      </c>
      <c r="B562" s="4240" t="s">
        <v>1435</v>
      </c>
      <c r="C562" s="4240" t="s">
        <v>25</v>
      </c>
      <c r="D562" s="4240" t="s">
        <v>1436</v>
      </c>
      <c r="E562" s="4240" t="s">
        <v>1437</v>
      </c>
      <c r="F562" s="4241">
        <f>R562</f>
        <v>891.68</v>
      </c>
      <c r="G562" s="4240" t="s">
        <v>28</v>
      </c>
      <c r="H562" s="4242">
        <v>4.3499999999999996</v>
      </c>
      <c r="I562" s="4243">
        <v>4.3499999999999996</v>
      </c>
      <c r="J562" s="4244">
        <v>0.25</v>
      </c>
      <c r="K562" s="4245">
        <f>ROUND(I562,2)+(ROUND(I562,2)*J562)</f>
        <v>5.4375</v>
      </c>
      <c r="L562" s="4246">
        <f>ROUND(S562,2)</f>
        <v>4850.74</v>
      </c>
      <c r="M562" s="4240"/>
      <c r="N562" s="4240" t="s">
        <v>327</v>
      </c>
      <c r="O562" s="4240" t="s">
        <v>1434</v>
      </c>
      <c r="P562" s="4240" t="s">
        <v>77</v>
      </c>
      <c r="Q562" s="4240" t="s">
        <v>78</v>
      </c>
      <c r="R562" s="4247">
        <v>891.68</v>
      </c>
      <c r="S562" s="4248">
        <f>ROUND(K562,2)*R562</f>
        <v>4850.7392</v>
      </c>
    </row>
    <row r="563" spans="1:19" ht="45" customHeight="1" x14ac:dyDescent="0.25">
      <c r="A563" s="4249" t="s">
        <v>19</v>
      </c>
      <c r="B563" s="4249" t="s">
        <v>1438</v>
      </c>
      <c r="C563" s="4249" t="s">
        <v>21</v>
      </c>
      <c r="D563" s="4249" t="s">
        <v>21</v>
      </c>
      <c r="E563" s="4249" t="s">
        <v>1439</v>
      </c>
      <c r="F563" s="4249" t="s">
        <v>21</v>
      </c>
      <c r="G563" s="4249" t="s">
        <v>21</v>
      </c>
      <c r="H563" s="4249" t="s">
        <v>21</v>
      </c>
      <c r="I563" s="4249" t="s">
        <v>21</v>
      </c>
      <c r="J563" s="4249" t="s">
        <v>21</v>
      </c>
      <c r="K563" s="4249" t="s">
        <v>21</v>
      </c>
      <c r="L563" s="4250">
        <f>ROUND(L564,2)</f>
        <v>684209.84</v>
      </c>
      <c r="M563" s="4249" t="s">
        <v>21</v>
      </c>
      <c r="N563" s="4249" t="s">
        <v>21</v>
      </c>
      <c r="O563" s="4249" t="s">
        <v>21</v>
      </c>
      <c r="P563" s="4249" t="s">
        <v>21</v>
      </c>
      <c r="Q563" s="4249" t="s">
        <v>21</v>
      </c>
      <c r="R563" s="4249" t="s">
        <v>21</v>
      </c>
      <c r="S563" s="4249" t="s">
        <v>21</v>
      </c>
    </row>
    <row r="564" spans="1:19" ht="45" customHeight="1" x14ac:dyDescent="0.25">
      <c r="A564" s="4335" t="s">
        <v>23</v>
      </c>
      <c r="B564" s="4335" t="s">
        <v>1440</v>
      </c>
      <c r="C564" s="4335" t="s">
        <v>38</v>
      </c>
      <c r="D564" s="4335" t="s">
        <v>1441</v>
      </c>
      <c r="E564" s="4335" t="s">
        <v>1442</v>
      </c>
      <c r="F564" s="4336">
        <f>R564+R565+R566+R567+R568+R569+R570+R571+R572+R573+R574+R575+R576+R577+R578+R579</f>
        <v>1.0000000000000004</v>
      </c>
      <c r="G564" s="4335" t="s">
        <v>36</v>
      </c>
      <c r="H564" s="4337">
        <v>547367.88</v>
      </c>
      <c r="I564" s="4338">
        <v>547367.88</v>
      </c>
      <c r="J564" s="4339">
        <v>0.25</v>
      </c>
      <c r="K564" s="4340">
        <f>ROUND(I564,2)+(ROUND(I564,2)*J564)</f>
        <v>684209.85</v>
      </c>
      <c r="L564" s="4341">
        <f>ROUND(S564,2)+ROUND(S565,2)+ROUND(S566,2)+ROUND(S567,2)+ROUND(S568,2)+ROUND(S569,2)+ROUND(S570,2)+ROUND(S571,2)+ROUND(S572,2)+ROUND(S573,2)+ROUND(S574,2)+ROUND(S575,2)+ROUND(S576,2)+ROUND(S577,2)+ROUND(S578,2)+ROUND(S579,2)</f>
        <v>684209.83999999962</v>
      </c>
      <c r="M564" s="4335"/>
      <c r="N564" s="4335" t="s">
        <v>20</v>
      </c>
      <c r="O564" s="4335" t="s">
        <v>22</v>
      </c>
      <c r="P564" s="4251" t="s">
        <v>20</v>
      </c>
      <c r="Q564" s="4251" t="s">
        <v>29</v>
      </c>
      <c r="R564" s="4252">
        <v>0.06</v>
      </c>
      <c r="S564" s="4253">
        <f>ROUND(K564,2)*R564</f>
        <v>41052.591</v>
      </c>
    </row>
    <row r="565" spans="1:19" ht="45" customHeight="1" x14ac:dyDescent="0.25">
      <c r="A565" s="4314"/>
      <c r="B565" s="4314"/>
      <c r="C565" s="4314"/>
      <c r="D565" s="4314"/>
      <c r="E565" s="4314"/>
      <c r="F565" s="4314"/>
      <c r="G565" s="4314"/>
      <c r="H565" s="4314"/>
      <c r="I565" s="4314"/>
      <c r="J565" s="4314"/>
      <c r="K565" s="4314"/>
      <c r="L565" s="4314"/>
      <c r="M565" s="4314"/>
      <c r="N565" s="4314"/>
      <c r="O565" s="4314"/>
      <c r="P565" s="4251" t="s">
        <v>49</v>
      </c>
      <c r="Q565" s="4251" t="s">
        <v>50</v>
      </c>
      <c r="R565" s="4254">
        <v>0.06</v>
      </c>
      <c r="S565" s="4255">
        <f>ROUND(K564,2)*R565</f>
        <v>41052.591</v>
      </c>
    </row>
    <row r="566" spans="1:19" ht="45" customHeight="1" x14ac:dyDescent="0.25">
      <c r="A566" s="4314"/>
      <c r="B566" s="4314"/>
      <c r="C566" s="4314"/>
      <c r="D566" s="4314"/>
      <c r="E566" s="4314"/>
      <c r="F566" s="4314"/>
      <c r="G566" s="4314"/>
      <c r="H566" s="4314"/>
      <c r="I566" s="4314"/>
      <c r="J566" s="4314"/>
      <c r="K566" s="4314"/>
      <c r="L566" s="4314"/>
      <c r="M566" s="4314"/>
      <c r="N566" s="4314"/>
      <c r="O566" s="4314"/>
      <c r="P566" s="4251" t="s">
        <v>51</v>
      </c>
      <c r="Q566" s="4251" t="s">
        <v>52</v>
      </c>
      <c r="R566" s="4256">
        <v>0.1</v>
      </c>
      <c r="S566" s="4257">
        <f>ROUND(K564,2)*R566</f>
        <v>68420.985000000001</v>
      </c>
    </row>
    <row r="567" spans="1:19" ht="45" customHeight="1" x14ac:dyDescent="0.25">
      <c r="A567" s="4314"/>
      <c r="B567" s="4314"/>
      <c r="C567" s="4314"/>
      <c r="D567" s="4314"/>
      <c r="E567" s="4314"/>
      <c r="F567" s="4314"/>
      <c r="G567" s="4314"/>
      <c r="H567" s="4314"/>
      <c r="I567" s="4314"/>
      <c r="J567" s="4314"/>
      <c r="K567" s="4314"/>
      <c r="L567" s="4314"/>
      <c r="M567" s="4314"/>
      <c r="N567" s="4314"/>
      <c r="O567" s="4314"/>
      <c r="P567" s="4251" t="s">
        <v>53</v>
      </c>
      <c r="Q567" s="4251" t="s">
        <v>54</v>
      </c>
      <c r="R567" s="4258">
        <v>0.06</v>
      </c>
      <c r="S567" s="4259">
        <f>ROUND(K564,2)*R567</f>
        <v>41052.591</v>
      </c>
    </row>
    <row r="568" spans="1:19" ht="45" customHeight="1" x14ac:dyDescent="0.25">
      <c r="A568" s="4314"/>
      <c r="B568" s="4314"/>
      <c r="C568" s="4314"/>
      <c r="D568" s="4314"/>
      <c r="E568" s="4314"/>
      <c r="F568" s="4314"/>
      <c r="G568" s="4314"/>
      <c r="H568" s="4314"/>
      <c r="I568" s="4314"/>
      <c r="J568" s="4314"/>
      <c r="K568" s="4314"/>
      <c r="L568" s="4314"/>
      <c r="M568" s="4314"/>
      <c r="N568" s="4314"/>
      <c r="O568" s="4314"/>
      <c r="P568" s="4251" t="s">
        <v>55</v>
      </c>
      <c r="Q568" s="4251" t="s">
        <v>56</v>
      </c>
      <c r="R568" s="4260">
        <v>0.06</v>
      </c>
      <c r="S568" s="4261">
        <f>ROUND(K564,2)*R568</f>
        <v>41052.591</v>
      </c>
    </row>
    <row r="569" spans="1:19" ht="45" customHeight="1" x14ac:dyDescent="0.25">
      <c r="A569" s="4314"/>
      <c r="B569" s="4314"/>
      <c r="C569" s="4314"/>
      <c r="D569" s="4314"/>
      <c r="E569" s="4314"/>
      <c r="F569" s="4314"/>
      <c r="G569" s="4314"/>
      <c r="H569" s="4314"/>
      <c r="I569" s="4314"/>
      <c r="J569" s="4314"/>
      <c r="K569" s="4314"/>
      <c r="L569" s="4314"/>
      <c r="M569" s="4314"/>
      <c r="N569" s="4314"/>
      <c r="O569" s="4314"/>
      <c r="P569" s="4251" t="s">
        <v>57</v>
      </c>
      <c r="Q569" s="4251" t="s">
        <v>58</v>
      </c>
      <c r="R569" s="4262">
        <v>0.06</v>
      </c>
      <c r="S569" s="4263">
        <f>ROUND(K564,2)*R569</f>
        <v>41052.591</v>
      </c>
    </row>
    <row r="570" spans="1:19" ht="45" customHeight="1" x14ac:dyDescent="0.25">
      <c r="A570" s="4314"/>
      <c r="B570" s="4314"/>
      <c r="C570" s="4314"/>
      <c r="D570" s="4314"/>
      <c r="E570" s="4314"/>
      <c r="F570" s="4314"/>
      <c r="G570" s="4314"/>
      <c r="H570" s="4314"/>
      <c r="I570" s="4314"/>
      <c r="J570" s="4314"/>
      <c r="K570" s="4314"/>
      <c r="L570" s="4314"/>
      <c r="M570" s="4314"/>
      <c r="N570" s="4314"/>
      <c r="O570" s="4314"/>
      <c r="P570" s="4251" t="s">
        <v>59</v>
      </c>
      <c r="Q570" s="4251" t="s">
        <v>60</v>
      </c>
      <c r="R570" s="4264">
        <v>0.06</v>
      </c>
      <c r="S570" s="4265">
        <f>ROUND(K564,2)*R570</f>
        <v>41052.591</v>
      </c>
    </row>
    <row r="571" spans="1:19" ht="45" customHeight="1" x14ac:dyDescent="0.25">
      <c r="A571" s="4314"/>
      <c r="B571" s="4314"/>
      <c r="C571" s="4314"/>
      <c r="D571" s="4314"/>
      <c r="E571" s="4314"/>
      <c r="F571" s="4314"/>
      <c r="G571" s="4314"/>
      <c r="H571" s="4314"/>
      <c r="I571" s="4314"/>
      <c r="J571" s="4314"/>
      <c r="K571" s="4314"/>
      <c r="L571" s="4314"/>
      <c r="M571" s="4314"/>
      <c r="N571" s="4314"/>
      <c r="O571" s="4314"/>
      <c r="P571" s="4251" t="s">
        <v>61</v>
      </c>
      <c r="Q571" s="4251" t="s">
        <v>62</v>
      </c>
      <c r="R571" s="4266">
        <v>0.06</v>
      </c>
      <c r="S571" s="4267">
        <f>ROUND(K564,2)*R571</f>
        <v>41052.591</v>
      </c>
    </row>
    <row r="572" spans="1:19" ht="45" customHeight="1" x14ac:dyDescent="0.25">
      <c r="A572" s="4314"/>
      <c r="B572" s="4314"/>
      <c r="C572" s="4314"/>
      <c r="D572" s="4314"/>
      <c r="E572" s="4314"/>
      <c r="F572" s="4314"/>
      <c r="G572" s="4314"/>
      <c r="H572" s="4314"/>
      <c r="I572" s="4314"/>
      <c r="J572" s="4314"/>
      <c r="K572" s="4314"/>
      <c r="L572" s="4314"/>
      <c r="M572" s="4314"/>
      <c r="N572" s="4314"/>
      <c r="O572" s="4314"/>
      <c r="P572" s="4251" t="s">
        <v>63</v>
      </c>
      <c r="Q572" s="4251" t="s">
        <v>64</v>
      </c>
      <c r="R572" s="4268">
        <v>0.06</v>
      </c>
      <c r="S572" s="4269">
        <f>ROUND(K564,2)*R572</f>
        <v>41052.591</v>
      </c>
    </row>
    <row r="573" spans="1:19" ht="45" customHeight="1" x14ac:dyDescent="0.25">
      <c r="A573" s="4314"/>
      <c r="B573" s="4314"/>
      <c r="C573" s="4314"/>
      <c r="D573" s="4314"/>
      <c r="E573" s="4314"/>
      <c r="F573" s="4314"/>
      <c r="G573" s="4314"/>
      <c r="H573" s="4314"/>
      <c r="I573" s="4314"/>
      <c r="J573" s="4314"/>
      <c r="K573" s="4314"/>
      <c r="L573" s="4314"/>
      <c r="M573" s="4314"/>
      <c r="N573" s="4314"/>
      <c r="O573" s="4314"/>
      <c r="P573" s="4251" t="s">
        <v>65</v>
      </c>
      <c r="Q573" s="4251" t="s">
        <v>66</v>
      </c>
      <c r="R573" s="4270">
        <v>0.06</v>
      </c>
      <c r="S573" s="4271">
        <f>ROUND(K564,2)*R573</f>
        <v>41052.591</v>
      </c>
    </row>
    <row r="574" spans="1:19" ht="45" customHeight="1" x14ac:dyDescent="0.25">
      <c r="A574" s="4314"/>
      <c r="B574" s="4314"/>
      <c r="C574" s="4314"/>
      <c r="D574" s="4314"/>
      <c r="E574" s="4314"/>
      <c r="F574" s="4314"/>
      <c r="G574" s="4314"/>
      <c r="H574" s="4314"/>
      <c r="I574" s="4314"/>
      <c r="J574" s="4314"/>
      <c r="K574" s="4314"/>
      <c r="L574" s="4314"/>
      <c r="M574" s="4314"/>
      <c r="N574" s="4314"/>
      <c r="O574" s="4314"/>
      <c r="P574" s="4251" t="s">
        <v>67</v>
      </c>
      <c r="Q574" s="4251" t="s">
        <v>68</v>
      </c>
      <c r="R574" s="4272">
        <v>0.06</v>
      </c>
      <c r="S574" s="4273">
        <f>ROUND(K564,2)*R574</f>
        <v>41052.591</v>
      </c>
    </row>
    <row r="575" spans="1:19" ht="45" customHeight="1" x14ac:dyDescent="0.25">
      <c r="A575" s="4314"/>
      <c r="B575" s="4314"/>
      <c r="C575" s="4314"/>
      <c r="D575" s="4314"/>
      <c r="E575" s="4314"/>
      <c r="F575" s="4314"/>
      <c r="G575" s="4314"/>
      <c r="H575" s="4314"/>
      <c r="I575" s="4314"/>
      <c r="J575" s="4314"/>
      <c r="K575" s="4314"/>
      <c r="L575" s="4314"/>
      <c r="M575" s="4314"/>
      <c r="N575" s="4314"/>
      <c r="O575" s="4314"/>
      <c r="P575" s="4251" t="s">
        <v>69</v>
      </c>
      <c r="Q575" s="4251" t="s">
        <v>70</v>
      </c>
      <c r="R575" s="4274">
        <v>0.06</v>
      </c>
      <c r="S575" s="4275">
        <f>ROUND(K564,2)*R575</f>
        <v>41052.591</v>
      </c>
    </row>
    <row r="576" spans="1:19" ht="45" customHeight="1" x14ac:dyDescent="0.25">
      <c r="A576" s="4314"/>
      <c r="B576" s="4314"/>
      <c r="C576" s="4314"/>
      <c r="D576" s="4314"/>
      <c r="E576" s="4314"/>
      <c r="F576" s="4314"/>
      <c r="G576" s="4314"/>
      <c r="H576" s="4314"/>
      <c r="I576" s="4314"/>
      <c r="J576" s="4314"/>
      <c r="K576" s="4314"/>
      <c r="L576" s="4314"/>
      <c r="M576" s="4314"/>
      <c r="N576" s="4314"/>
      <c r="O576" s="4314"/>
      <c r="P576" s="4251" t="s">
        <v>71</v>
      </c>
      <c r="Q576" s="4251" t="s">
        <v>72</v>
      </c>
      <c r="R576" s="4276">
        <v>0.06</v>
      </c>
      <c r="S576" s="4277">
        <f>ROUND(K564,2)*R576</f>
        <v>41052.591</v>
      </c>
    </row>
    <row r="577" spans="1:19" ht="45" customHeight="1" x14ac:dyDescent="0.25">
      <c r="A577" s="4314"/>
      <c r="B577" s="4314"/>
      <c r="C577" s="4314"/>
      <c r="D577" s="4314"/>
      <c r="E577" s="4314"/>
      <c r="F577" s="4314"/>
      <c r="G577" s="4314"/>
      <c r="H577" s="4314"/>
      <c r="I577" s="4314"/>
      <c r="J577" s="4314"/>
      <c r="K577" s="4314"/>
      <c r="L577" s="4314"/>
      <c r="M577" s="4314"/>
      <c r="N577" s="4314"/>
      <c r="O577" s="4314"/>
      <c r="P577" s="4251" t="s">
        <v>73</v>
      </c>
      <c r="Q577" s="4251" t="s">
        <v>74</v>
      </c>
      <c r="R577" s="4278">
        <v>0.06</v>
      </c>
      <c r="S577" s="4279">
        <f>ROUND(K564,2)*R577</f>
        <v>41052.591</v>
      </c>
    </row>
    <row r="578" spans="1:19" ht="45" customHeight="1" x14ac:dyDescent="0.25">
      <c r="A578" s="4314"/>
      <c r="B578" s="4314"/>
      <c r="C578" s="4314"/>
      <c r="D578" s="4314"/>
      <c r="E578" s="4314"/>
      <c r="F578" s="4314"/>
      <c r="G578" s="4314"/>
      <c r="H578" s="4314"/>
      <c r="I578" s="4314"/>
      <c r="J578" s="4314"/>
      <c r="K578" s="4314"/>
      <c r="L578" s="4314"/>
      <c r="M578" s="4314"/>
      <c r="N578" s="4314"/>
      <c r="O578" s="4314"/>
      <c r="P578" s="4251" t="s">
        <v>75</v>
      </c>
      <c r="Q578" s="4251" t="s">
        <v>76</v>
      </c>
      <c r="R578" s="4280">
        <v>0.06</v>
      </c>
      <c r="S578" s="4281">
        <f>ROUND(K564,2)*R578</f>
        <v>41052.591</v>
      </c>
    </row>
    <row r="579" spans="1:19" ht="45" customHeight="1" x14ac:dyDescent="0.25">
      <c r="A579" s="4314"/>
      <c r="B579" s="4314"/>
      <c r="C579" s="4314"/>
      <c r="D579" s="4314"/>
      <c r="E579" s="4314"/>
      <c r="F579" s="4314"/>
      <c r="G579" s="4314"/>
      <c r="H579" s="4314"/>
      <c r="I579" s="4314"/>
      <c r="J579" s="4314"/>
      <c r="K579" s="4314"/>
      <c r="L579" s="4314"/>
      <c r="M579" s="4314"/>
      <c r="N579" s="4314"/>
      <c r="O579" s="4314"/>
      <c r="P579" s="4251" t="s">
        <v>77</v>
      </c>
      <c r="Q579" s="4251" t="s">
        <v>78</v>
      </c>
      <c r="R579" s="4282">
        <v>0.06</v>
      </c>
      <c r="S579" s="4283">
        <f>ROUND(K564,2)*R579</f>
        <v>41052.591</v>
      </c>
    </row>
    <row r="580" spans="1:19" ht="45" customHeight="1" x14ac:dyDescent="0.25">
      <c r="A580" s="4284" t="s">
        <v>21</v>
      </c>
      <c r="B580" s="4284" t="s">
        <v>21</v>
      </c>
      <c r="C580" s="4284" t="s">
        <v>21</v>
      </c>
      <c r="D580" s="4284" t="s">
        <v>21</v>
      </c>
      <c r="E580" s="4284" t="s">
        <v>21</v>
      </c>
      <c r="F580" s="4284" t="s">
        <v>21</v>
      </c>
      <c r="G580" s="4284" t="s">
        <v>21</v>
      </c>
      <c r="H580" s="4284" t="s">
        <v>21</v>
      </c>
      <c r="I580" s="4284" t="s">
        <v>21</v>
      </c>
      <c r="J580" s="4284" t="s">
        <v>21</v>
      </c>
      <c r="K580" s="4284" t="s">
        <v>21</v>
      </c>
      <c r="L580" s="4284" t="s">
        <v>21</v>
      </c>
      <c r="M580" s="4284" t="s">
        <v>21</v>
      </c>
      <c r="N580" s="4284" t="s">
        <v>21</v>
      </c>
      <c r="O580" s="4284" t="s">
        <v>21</v>
      </c>
      <c r="P580" s="4284" t="s">
        <v>21</v>
      </c>
      <c r="Q580" s="4284" t="s">
        <v>21</v>
      </c>
      <c r="R580" s="4284" t="s">
        <v>1443</v>
      </c>
      <c r="S580" s="4285">
        <f>L2+L56+L62+L66+L70+L79+L88+L98+L104+L109+L115+L121+L123+L128+L134+L136+L141+L146+L148+L154+L156+L160+L168+L172+L178+L194+L196+L204+L211+L214+L227+L230+L243+L251+L258+L261+L265+L309+L316+L318+L325+L328+L359+L363+L398+L412+L415+L418+L427+L433+L437+L442+L458+L468+L478+L481+L496+L502+L507+L515+L518+L522+L529+L532+L535+L551+L561+L563</f>
        <v>3806176.7700000014</v>
      </c>
    </row>
    <row r="581" spans="1:19" ht="45" customHeight="1" x14ac:dyDescent="0.25">
      <c r="A581" s="4286" t="s">
        <v>21</v>
      </c>
      <c r="B581" s="4286" t="s">
        <v>21</v>
      </c>
      <c r="C581" s="4286" t="s">
        <v>21</v>
      </c>
      <c r="D581" s="4286" t="s">
        <v>21</v>
      </c>
      <c r="E581" s="4286" t="s">
        <v>21</v>
      </c>
      <c r="F581" s="4286" t="s">
        <v>21</v>
      </c>
      <c r="G581" s="4286" t="s">
        <v>21</v>
      </c>
      <c r="H581" s="4286" t="s">
        <v>21</v>
      </c>
      <c r="I581" s="4286" t="s">
        <v>21</v>
      </c>
      <c r="J581" s="4286" t="s">
        <v>21</v>
      </c>
      <c r="K581" s="4286" t="s">
        <v>21</v>
      </c>
      <c r="L581" s="4286" t="s">
        <v>21</v>
      </c>
      <c r="M581" s="4286" t="s">
        <v>21</v>
      </c>
      <c r="N581" s="4286" t="s">
        <v>21</v>
      </c>
      <c r="O581" s="4286" t="s">
        <v>21</v>
      </c>
      <c r="P581" s="4286" t="s">
        <v>21</v>
      </c>
      <c r="Q581" s="4286" t="s">
        <v>21</v>
      </c>
      <c r="R581" s="4286" t="s">
        <v>1444</v>
      </c>
      <c r="S581" s="4287">
        <f>ROUND(3806176.77,2)-ROUND(S580,2)</f>
        <v>0</v>
      </c>
    </row>
  </sheetData>
  <mergeCells count="60">
    <mergeCell ref="K564:K579"/>
    <mergeCell ref="L564:L579"/>
    <mergeCell ref="M564:M579"/>
    <mergeCell ref="N564:N579"/>
    <mergeCell ref="O564:O579"/>
    <mergeCell ref="F564:F579"/>
    <mergeCell ref="G564:G579"/>
    <mergeCell ref="H564:H579"/>
    <mergeCell ref="I564:I579"/>
    <mergeCell ref="J564:J579"/>
    <mergeCell ref="A564:A579"/>
    <mergeCell ref="B564:B579"/>
    <mergeCell ref="C564:C579"/>
    <mergeCell ref="D564:D579"/>
    <mergeCell ref="E564:E579"/>
    <mergeCell ref="K40:K55"/>
    <mergeCell ref="L40:L55"/>
    <mergeCell ref="M40:M55"/>
    <mergeCell ref="N40:N55"/>
    <mergeCell ref="O40:O55"/>
    <mergeCell ref="F40:F55"/>
    <mergeCell ref="G40:G55"/>
    <mergeCell ref="H40:H55"/>
    <mergeCell ref="I40:I55"/>
    <mergeCell ref="J40:J55"/>
    <mergeCell ref="A40:A55"/>
    <mergeCell ref="B40:B55"/>
    <mergeCell ref="C40:C55"/>
    <mergeCell ref="D40:D55"/>
    <mergeCell ref="E40:E55"/>
    <mergeCell ref="K24:K39"/>
    <mergeCell ref="L24:L39"/>
    <mergeCell ref="M24:M39"/>
    <mergeCell ref="N24:N39"/>
    <mergeCell ref="O24:O39"/>
    <mergeCell ref="F24:F39"/>
    <mergeCell ref="G24:G39"/>
    <mergeCell ref="H24:H39"/>
    <mergeCell ref="I24:I39"/>
    <mergeCell ref="J24:J39"/>
    <mergeCell ref="A24:A39"/>
    <mergeCell ref="B24:B39"/>
    <mergeCell ref="C24:C39"/>
    <mergeCell ref="D24:D39"/>
    <mergeCell ref="E24:E39"/>
    <mergeCell ref="K8:K23"/>
    <mergeCell ref="L8:L23"/>
    <mergeCell ref="M8:M23"/>
    <mergeCell ref="N8:N23"/>
    <mergeCell ref="O8:O23"/>
    <mergeCell ref="F8:F23"/>
    <mergeCell ref="G8:G23"/>
    <mergeCell ref="H8:H23"/>
    <mergeCell ref="I8:I23"/>
    <mergeCell ref="J8:J23"/>
    <mergeCell ref="A8:A23"/>
    <mergeCell ref="B8:B23"/>
    <mergeCell ref="C8:C23"/>
    <mergeCell ref="D8:D23"/>
    <mergeCell ref="E8:E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1"/>
  <sheetViews>
    <sheetView workbookViewId="0"/>
  </sheetViews>
  <sheetFormatPr defaultRowHeight="15" x14ac:dyDescent="0.25"/>
  <cols>
    <col min="1" max="1" width="15" customWidth="1"/>
    <col min="2" max="2" width="50" customWidth="1"/>
    <col min="3" max="3" width="20" customWidth="1"/>
    <col min="4" max="4" width="50" customWidth="1"/>
    <col min="5" max="5" width="35" customWidth="1"/>
  </cols>
  <sheetData>
    <row r="1" spans="1:5" x14ac:dyDescent="0.25">
      <c r="A1" s="4288" t="s">
        <v>1445</v>
      </c>
      <c r="B1" s="4288" t="s">
        <v>1446</v>
      </c>
      <c r="C1" s="4288" t="s">
        <v>1447</v>
      </c>
      <c r="D1" s="4288" t="s">
        <v>16</v>
      </c>
      <c r="E1" s="4288" t="s">
        <v>1448</v>
      </c>
    </row>
    <row r="2" spans="1:5" ht="45" customHeight="1" x14ac:dyDescent="0.25">
      <c r="A2" s="4342" t="s">
        <v>20</v>
      </c>
      <c r="B2" s="4342" t="s">
        <v>22</v>
      </c>
      <c r="C2" s="4289" t="s">
        <v>20</v>
      </c>
      <c r="D2" s="4289" t="s">
        <v>29</v>
      </c>
      <c r="E2" s="4289" t="s">
        <v>20</v>
      </c>
    </row>
    <row r="3" spans="1:5" ht="45" customHeight="1" x14ac:dyDescent="0.25">
      <c r="A3" s="4314"/>
      <c r="B3" s="4314"/>
      <c r="C3" s="4289" t="s">
        <v>49</v>
      </c>
      <c r="D3" s="4289" t="s">
        <v>50</v>
      </c>
      <c r="E3" s="4289" t="s">
        <v>20</v>
      </c>
    </row>
    <row r="4" spans="1:5" ht="45" customHeight="1" x14ac:dyDescent="0.25">
      <c r="A4" s="4314"/>
      <c r="B4" s="4314"/>
      <c r="C4" s="4289" t="s">
        <v>51</v>
      </c>
      <c r="D4" s="4289" t="s">
        <v>52</v>
      </c>
      <c r="E4" s="4289" t="s">
        <v>49</v>
      </c>
    </row>
    <row r="5" spans="1:5" ht="45" customHeight="1" x14ac:dyDescent="0.25">
      <c r="A5" s="4314"/>
      <c r="B5" s="4314"/>
      <c r="C5" s="4289" t="s">
        <v>53</v>
      </c>
      <c r="D5" s="4289" t="s">
        <v>54</v>
      </c>
      <c r="E5" s="4289" t="s">
        <v>49</v>
      </c>
    </row>
    <row r="6" spans="1:5" ht="45" customHeight="1" x14ac:dyDescent="0.25">
      <c r="A6" s="4314"/>
      <c r="B6" s="4314"/>
      <c r="C6" s="4289" t="s">
        <v>55</v>
      </c>
      <c r="D6" s="4289" t="s">
        <v>56</v>
      </c>
      <c r="E6" s="4289" t="s">
        <v>51</v>
      </c>
    </row>
    <row r="7" spans="1:5" ht="45" customHeight="1" x14ac:dyDescent="0.25">
      <c r="A7" s="4314"/>
      <c r="B7" s="4314"/>
      <c r="C7" s="4289" t="s">
        <v>57</v>
      </c>
      <c r="D7" s="4289" t="s">
        <v>58</v>
      </c>
      <c r="E7" s="4289" t="s">
        <v>51</v>
      </c>
    </row>
    <row r="8" spans="1:5" ht="45" customHeight="1" x14ac:dyDescent="0.25">
      <c r="A8" s="4314"/>
      <c r="B8" s="4314"/>
      <c r="C8" s="4289" t="s">
        <v>59</v>
      </c>
      <c r="D8" s="4289" t="s">
        <v>60</v>
      </c>
      <c r="E8" s="4289" t="s">
        <v>53</v>
      </c>
    </row>
    <row r="9" spans="1:5" ht="45" customHeight="1" x14ac:dyDescent="0.25">
      <c r="A9" s="4314"/>
      <c r="B9" s="4314"/>
      <c r="C9" s="4289" t="s">
        <v>61</v>
      </c>
      <c r="D9" s="4289" t="s">
        <v>62</v>
      </c>
      <c r="E9" s="4289" t="s">
        <v>53</v>
      </c>
    </row>
    <row r="10" spans="1:5" ht="45" customHeight="1" x14ac:dyDescent="0.25">
      <c r="A10" s="4314"/>
      <c r="B10" s="4314"/>
      <c r="C10" s="4289" t="s">
        <v>63</v>
      </c>
      <c r="D10" s="4289" t="s">
        <v>64</v>
      </c>
      <c r="E10" s="4289" t="s">
        <v>55</v>
      </c>
    </row>
    <row r="11" spans="1:5" ht="45" customHeight="1" x14ac:dyDescent="0.25">
      <c r="A11" s="4314"/>
      <c r="B11" s="4314"/>
      <c r="C11" s="4289" t="s">
        <v>65</v>
      </c>
      <c r="D11" s="4289" t="s">
        <v>66</v>
      </c>
      <c r="E11" s="4289" t="s">
        <v>55</v>
      </c>
    </row>
    <row r="12" spans="1:5" ht="45" customHeight="1" x14ac:dyDescent="0.25">
      <c r="A12" s="4314"/>
      <c r="B12" s="4314"/>
      <c r="C12" s="4289" t="s">
        <v>67</v>
      </c>
      <c r="D12" s="4289" t="s">
        <v>68</v>
      </c>
      <c r="E12" s="4289" t="s">
        <v>57</v>
      </c>
    </row>
    <row r="13" spans="1:5" ht="45" customHeight="1" x14ac:dyDescent="0.25">
      <c r="A13" s="4314"/>
      <c r="B13" s="4314"/>
      <c r="C13" s="4289" t="s">
        <v>69</v>
      </c>
      <c r="D13" s="4289" t="s">
        <v>70</v>
      </c>
      <c r="E13" s="4289" t="s">
        <v>57</v>
      </c>
    </row>
    <row r="14" spans="1:5" ht="45" customHeight="1" x14ac:dyDescent="0.25">
      <c r="A14" s="4314"/>
      <c r="B14" s="4314"/>
      <c r="C14" s="4289" t="s">
        <v>71</v>
      </c>
      <c r="D14" s="4289" t="s">
        <v>72</v>
      </c>
      <c r="E14" s="4289" t="s">
        <v>59</v>
      </c>
    </row>
    <row r="15" spans="1:5" ht="45" customHeight="1" x14ac:dyDescent="0.25">
      <c r="A15" s="4314"/>
      <c r="B15" s="4314"/>
      <c r="C15" s="4289" t="s">
        <v>73</v>
      </c>
      <c r="D15" s="4289" t="s">
        <v>74</v>
      </c>
      <c r="E15" s="4289" t="s">
        <v>59</v>
      </c>
    </row>
    <row r="16" spans="1:5" ht="45" customHeight="1" x14ac:dyDescent="0.25">
      <c r="A16" s="4314"/>
      <c r="B16" s="4314"/>
      <c r="C16" s="4289" t="s">
        <v>75</v>
      </c>
      <c r="D16" s="4289" t="s">
        <v>76</v>
      </c>
      <c r="E16" s="4289" t="s">
        <v>61</v>
      </c>
    </row>
    <row r="17" spans="1:5" ht="45" customHeight="1" x14ac:dyDescent="0.25">
      <c r="A17" s="4314"/>
      <c r="B17" s="4314"/>
      <c r="C17" s="4289" t="s">
        <v>77</v>
      </c>
      <c r="D17" s="4289" t="s">
        <v>78</v>
      </c>
      <c r="E17" s="4289" t="s">
        <v>61</v>
      </c>
    </row>
    <row r="18" spans="1:5" ht="45" customHeight="1" x14ac:dyDescent="0.25">
      <c r="A18" s="4290" t="s">
        <v>49</v>
      </c>
      <c r="B18" s="4290" t="s">
        <v>89</v>
      </c>
      <c r="C18" s="4290" t="s">
        <v>20</v>
      </c>
      <c r="D18" s="4290" t="s">
        <v>29</v>
      </c>
      <c r="E18" s="4290" t="s">
        <v>20</v>
      </c>
    </row>
    <row r="19" spans="1:5" ht="45" customHeight="1" x14ac:dyDescent="0.25">
      <c r="A19" s="4291" t="s">
        <v>51</v>
      </c>
      <c r="B19" s="4291" t="s">
        <v>115</v>
      </c>
      <c r="C19" s="4291" t="s">
        <v>49</v>
      </c>
      <c r="D19" s="4291" t="s">
        <v>50</v>
      </c>
      <c r="E19" s="4291" t="s">
        <v>20</v>
      </c>
    </row>
    <row r="20" spans="1:5" ht="45" customHeight="1" x14ac:dyDescent="0.25">
      <c r="A20" s="4292" t="s">
        <v>53</v>
      </c>
      <c r="B20" s="4292" t="s">
        <v>192</v>
      </c>
      <c r="C20" s="4292" t="s">
        <v>51</v>
      </c>
      <c r="D20" s="4292" t="s">
        <v>52</v>
      </c>
      <c r="E20" s="4292" t="s">
        <v>49</v>
      </c>
    </row>
    <row r="21" spans="1:5" ht="45" customHeight="1" x14ac:dyDescent="0.25">
      <c r="A21" s="4293" t="s">
        <v>55</v>
      </c>
      <c r="B21" s="4293" t="s">
        <v>260</v>
      </c>
      <c r="C21" s="4293" t="s">
        <v>53</v>
      </c>
      <c r="D21" s="4293" t="s">
        <v>54</v>
      </c>
      <c r="E21" s="4293" t="s">
        <v>51</v>
      </c>
    </row>
    <row r="22" spans="1:5" ht="45" customHeight="1" x14ac:dyDescent="0.25">
      <c r="A22" s="4294" t="s">
        <v>57</v>
      </c>
      <c r="B22" s="4294" t="s">
        <v>297</v>
      </c>
      <c r="C22" s="4294" t="s">
        <v>55</v>
      </c>
      <c r="D22" s="4294" t="s">
        <v>56</v>
      </c>
      <c r="E22" s="4294" t="s">
        <v>53</v>
      </c>
    </row>
    <row r="23" spans="1:5" ht="45" customHeight="1" x14ac:dyDescent="0.25">
      <c r="A23" s="4295" t="s">
        <v>59</v>
      </c>
      <c r="B23" s="4295" t="s">
        <v>420</v>
      </c>
      <c r="C23" s="4295" t="s">
        <v>57</v>
      </c>
      <c r="D23" s="4295" t="s">
        <v>58</v>
      </c>
      <c r="E23" s="4295" t="s">
        <v>55</v>
      </c>
    </row>
    <row r="24" spans="1:5" ht="45" customHeight="1" x14ac:dyDescent="0.25">
      <c r="A24" s="4296" t="s">
        <v>61</v>
      </c>
      <c r="B24" s="4296" t="s">
        <v>440</v>
      </c>
      <c r="C24" s="4296" t="s">
        <v>57</v>
      </c>
      <c r="D24" s="4296" t="s">
        <v>58</v>
      </c>
      <c r="E24" s="4296" t="s">
        <v>55</v>
      </c>
    </row>
    <row r="25" spans="1:5" ht="45" customHeight="1" x14ac:dyDescent="0.25">
      <c r="A25" s="4297" t="s">
        <v>63</v>
      </c>
      <c r="B25" s="4297" t="s">
        <v>451</v>
      </c>
      <c r="C25" s="4297" t="s">
        <v>59</v>
      </c>
      <c r="D25" s="4297" t="s">
        <v>60</v>
      </c>
      <c r="E25" s="4297" t="s">
        <v>57</v>
      </c>
    </row>
    <row r="26" spans="1:5" ht="45" customHeight="1" x14ac:dyDescent="0.25">
      <c r="A26" s="4298" t="s">
        <v>65</v>
      </c>
      <c r="B26" s="4298" t="s">
        <v>494</v>
      </c>
      <c r="C26" s="4298" t="s">
        <v>61</v>
      </c>
      <c r="D26" s="4298" t="s">
        <v>62</v>
      </c>
      <c r="E26" s="4298" t="s">
        <v>57</v>
      </c>
    </row>
    <row r="27" spans="1:5" ht="45" customHeight="1" x14ac:dyDescent="0.25">
      <c r="A27" s="4299" t="s">
        <v>67</v>
      </c>
      <c r="B27" s="4299" t="s">
        <v>556</v>
      </c>
      <c r="C27" s="4299" t="s">
        <v>63</v>
      </c>
      <c r="D27" s="4299" t="s">
        <v>64</v>
      </c>
      <c r="E27" s="4299" t="s">
        <v>59</v>
      </c>
    </row>
    <row r="28" spans="1:5" ht="45" customHeight="1" x14ac:dyDescent="0.25">
      <c r="A28" s="4300" t="s">
        <v>69</v>
      </c>
      <c r="B28" s="4300" t="s">
        <v>596</v>
      </c>
      <c r="C28" s="4300" t="s">
        <v>65</v>
      </c>
      <c r="D28" s="4300" t="s">
        <v>66</v>
      </c>
      <c r="E28" s="4300" t="s">
        <v>59</v>
      </c>
    </row>
    <row r="29" spans="1:5" ht="45" customHeight="1" x14ac:dyDescent="0.25">
      <c r="A29" s="4301" t="s">
        <v>71</v>
      </c>
      <c r="B29" s="4301" t="s">
        <v>743</v>
      </c>
      <c r="C29" s="4301" t="s">
        <v>65</v>
      </c>
      <c r="D29" s="4301" t="s">
        <v>66</v>
      </c>
      <c r="E29" s="4301" t="s">
        <v>59</v>
      </c>
    </row>
    <row r="30" spans="1:5" ht="45" customHeight="1" x14ac:dyDescent="0.25">
      <c r="A30" s="4302" t="s">
        <v>73</v>
      </c>
      <c r="B30" s="4302" t="s">
        <v>772</v>
      </c>
      <c r="C30" s="4302" t="s">
        <v>65</v>
      </c>
      <c r="D30" s="4302" t="s">
        <v>66</v>
      </c>
      <c r="E30" s="4302" t="s">
        <v>59</v>
      </c>
    </row>
    <row r="31" spans="1:5" ht="45" customHeight="1" x14ac:dyDescent="0.25">
      <c r="A31" s="4303" t="s">
        <v>75</v>
      </c>
      <c r="B31" s="4303" t="s">
        <v>873</v>
      </c>
      <c r="C31" s="4303" t="s">
        <v>65</v>
      </c>
      <c r="D31" s="4303" t="s">
        <v>66</v>
      </c>
      <c r="E31" s="4303" t="s">
        <v>59</v>
      </c>
    </row>
    <row r="32" spans="1:5" ht="45" customHeight="1" x14ac:dyDescent="0.25">
      <c r="A32" s="4304" t="s">
        <v>77</v>
      </c>
      <c r="B32" s="4304" t="s">
        <v>974</v>
      </c>
      <c r="C32" s="4304" t="s">
        <v>67</v>
      </c>
      <c r="D32" s="4304" t="s">
        <v>68</v>
      </c>
      <c r="E32" s="4304" t="s">
        <v>59</v>
      </c>
    </row>
    <row r="33" spans="1:5" ht="45" customHeight="1" x14ac:dyDescent="0.25">
      <c r="A33" s="4305" t="s">
        <v>249</v>
      </c>
      <c r="B33" s="4305" t="s">
        <v>1019</v>
      </c>
      <c r="C33" s="4305" t="s">
        <v>67</v>
      </c>
      <c r="D33" s="4305" t="s">
        <v>68</v>
      </c>
      <c r="E33" s="4305" t="s">
        <v>59</v>
      </c>
    </row>
    <row r="34" spans="1:5" ht="45" customHeight="1" x14ac:dyDescent="0.25">
      <c r="A34" s="4343" t="s">
        <v>255</v>
      </c>
      <c r="B34" s="4343" t="s">
        <v>1086</v>
      </c>
      <c r="C34" s="4306" t="s">
        <v>67</v>
      </c>
      <c r="D34" s="4306" t="s">
        <v>68</v>
      </c>
      <c r="E34" s="4306" t="s">
        <v>61</v>
      </c>
    </row>
    <row r="35" spans="1:5" ht="45" customHeight="1" x14ac:dyDescent="0.25">
      <c r="A35" s="4314"/>
      <c r="B35" s="4314"/>
      <c r="C35" s="4306" t="s">
        <v>69</v>
      </c>
      <c r="D35" s="4306" t="s">
        <v>70</v>
      </c>
      <c r="E35" s="4306" t="s">
        <v>61</v>
      </c>
    </row>
    <row r="36" spans="1:5" ht="45" customHeight="1" x14ac:dyDescent="0.25">
      <c r="A36" s="4307" t="s">
        <v>261</v>
      </c>
      <c r="B36" s="4307" t="s">
        <v>1257</v>
      </c>
      <c r="C36" s="4307" t="s">
        <v>71</v>
      </c>
      <c r="D36" s="4307" t="s">
        <v>72</v>
      </c>
      <c r="E36" s="4307" t="s">
        <v>61</v>
      </c>
    </row>
    <row r="37" spans="1:5" ht="45" customHeight="1" x14ac:dyDescent="0.25">
      <c r="A37" s="4308" t="s">
        <v>278</v>
      </c>
      <c r="B37" s="4308" t="s">
        <v>1289</v>
      </c>
      <c r="C37" s="4308" t="s">
        <v>73</v>
      </c>
      <c r="D37" s="4308" t="s">
        <v>74</v>
      </c>
      <c r="E37" s="4308" t="s">
        <v>61</v>
      </c>
    </row>
    <row r="38" spans="1:5" ht="45" customHeight="1" x14ac:dyDescent="0.25">
      <c r="A38" s="4309" t="s">
        <v>281</v>
      </c>
      <c r="B38" s="4309" t="s">
        <v>1352</v>
      </c>
      <c r="C38" s="4309" t="s">
        <v>75</v>
      </c>
      <c r="D38" s="4309" t="s">
        <v>76</v>
      </c>
      <c r="E38" s="4309" t="s">
        <v>61</v>
      </c>
    </row>
    <row r="39" spans="1:5" ht="45" customHeight="1" x14ac:dyDescent="0.25">
      <c r="A39" s="4310" t="s">
        <v>292</v>
      </c>
      <c r="B39" s="4310" t="s">
        <v>1359</v>
      </c>
      <c r="C39" s="4310" t="s">
        <v>75</v>
      </c>
      <c r="D39" s="4310" t="s">
        <v>76</v>
      </c>
      <c r="E39" s="4310" t="s">
        <v>61</v>
      </c>
    </row>
    <row r="40" spans="1:5" ht="45" customHeight="1" x14ac:dyDescent="0.25">
      <c r="A40" s="4311" t="s">
        <v>316</v>
      </c>
      <c r="B40" s="4311" t="s">
        <v>1404</v>
      </c>
      <c r="C40" s="4311" t="s">
        <v>77</v>
      </c>
      <c r="D40" s="4311" t="s">
        <v>78</v>
      </c>
      <c r="E40" s="4311" t="s">
        <v>61</v>
      </c>
    </row>
    <row r="41" spans="1:5" ht="45" customHeight="1" x14ac:dyDescent="0.25">
      <c r="A41" s="4312" t="s">
        <v>327</v>
      </c>
      <c r="B41" s="4312" t="s">
        <v>1434</v>
      </c>
      <c r="C41" s="4312" t="s">
        <v>77</v>
      </c>
      <c r="D41" s="4312" t="s">
        <v>78</v>
      </c>
      <c r="E41" s="4312" t="s">
        <v>61</v>
      </c>
    </row>
  </sheetData>
  <mergeCells count="4">
    <mergeCell ref="A2:A17"/>
    <mergeCell ref="B2:B17"/>
    <mergeCell ref="A34:A35"/>
    <mergeCell ref="B34:B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PO-PLE</vt:lpstr>
      <vt:lpstr>CFF - 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2026-10-14T16:56:21Z</dcterms:created>
  <dcterms:modified xsi:type="dcterms:W3CDTF">2026-10-21T15:33:16Z</dcterms:modified>
</cp:coreProperties>
</file>