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1"/>
  </bookViews>
  <sheets>
    <sheet name="DADOS" sheetId="1" r:id="rId1"/>
    <sheet name="ORÇAMENTO" sheetId="2" r:id="rId2"/>
    <sheet name="CRONOGRAMA" sheetId="3" r:id="rId3"/>
    <sheet name="BDI" sheetId="4" r:id="rId4"/>
  </sheets>
  <definedNames>
    <definedName name="_xlnm.Print_Area" localSheetId="3">'BDI'!$B$2:$E$36</definedName>
    <definedName name="_xlnm.Print_Area" localSheetId="2">'CRONOGRAMA'!$A$1:$L$30</definedName>
    <definedName name="_xlnm.Print_Area" localSheetId="1">'ORÇAMENTO'!$B$1:$L$73</definedName>
  </definedNames>
  <calcPr fullCalcOnLoad="1"/>
</workbook>
</file>

<file path=xl/sharedStrings.xml><?xml version="1.0" encoding="utf-8"?>
<sst xmlns="http://schemas.openxmlformats.org/spreadsheetml/2006/main" count="334" uniqueCount="205">
  <si>
    <t>Insira os Dados do Programa</t>
  </si>
  <si>
    <t>Data Base:</t>
  </si>
  <si>
    <t xml:space="preserve"> </t>
  </si>
  <si>
    <t>Municipio:</t>
  </si>
  <si>
    <t>Caçapava do Sul</t>
  </si>
  <si>
    <t>Assinaturas</t>
  </si>
  <si>
    <t>Prefeito:</t>
  </si>
  <si>
    <t>Secretário:</t>
  </si>
  <si>
    <t>Eng. Resp.</t>
  </si>
  <si>
    <t>Projeto:</t>
  </si>
  <si>
    <t>Bairro:</t>
  </si>
  <si>
    <t>Item</t>
  </si>
  <si>
    <t>Discriminação do serviço</t>
  </si>
  <si>
    <t>1.0</t>
  </si>
  <si>
    <t>SERVIÇOS PRELIMINARES</t>
  </si>
  <si>
    <t>2.0</t>
  </si>
  <si>
    <t>3.0</t>
  </si>
  <si>
    <t>4.0</t>
  </si>
  <si>
    <t>5.0</t>
  </si>
  <si>
    <t>ORÇAMENTO GERAL</t>
  </si>
  <si>
    <t>Prefeitura Municipal de Caçapava do Sul</t>
  </si>
  <si>
    <t>Data base:</t>
  </si>
  <si>
    <t>Referência</t>
  </si>
  <si>
    <t>Unid.</t>
  </si>
  <si>
    <t>Quantidade</t>
  </si>
  <si>
    <t>Custo Unitário (R$)</t>
  </si>
  <si>
    <t>Total (R$)</t>
  </si>
  <si>
    <t>m²</t>
  </si>
  <si>
    <t>Total do Item 1.0</t>
  </si>
  <si>
    <t>2.1</t>
  </si>
  <si>
    <t>2.2</t>
  </si>
  <si>
    <t>2.3</t>
  </si>
  <si>
    <t>2.4</t>
  </si>
  <si>
    <t>2.5</t>
  </si>
  <si>
    <t>Total do Item 2.0</t>
  </si>
  <si>
    <t>TOTAL GERAL</t>
  </si>
  <si>
    <t>%</t>
  </si>
  <si>
    <t>BONIFICAÇÃO E DESPESAS INDIRETAS - BDI</t>
  </si>
  <si>
    <t>II</t>
  </si>
  <si>
    <t>DESCRIÇÃO</t>
  </si>
  <si>
    <t>III</t>
  </si>
  <si>
    <t>B.D.I. (%)</t>
  </si>
  <si>
    <t>Obra:</t>
  </si>
  <si>
    <t>RESPONSÁVEIS</t>
  </si>
  <si>
    <t>Cidade e Data do orçamento:</t>
  </si>
  <si>
    <t>Custo Unitário (R$) + BDI</t>
  </si>
  <si>
    <t>__________________________________________________</t>
  </si>
  <si>
    <t>1.1</t>
  </si>
  <si>
    <t>I - Formula adotada pela Prefeitura Municipal de Caçapava do Sul:</t>
  </si>
  <si>
    <t>Administração central</t>
  </si>
  <si>
    <t>Seguro e Garantia</t>
  </si>
  <si>
    <t>Risco</t>
  </si>
  <si>
    <t>Despesas financeiras</t>
  </si>
  <si>
    <t>Lucro</t>
  </si>
  <si>
    <t>PIS, COFINS e ISSQN</t>
  </si>
  <si>
    <t>A</t>
  </si>
  <si>
    <t>B</t>
  </si>
  <si>
    <t>C</t>
  </si>
  <si>
    <t>D</t>
  </si>
  <si>
    <t>E</t>
  </si>
  <si>
    <t>F</t>
  </si>
  <si>
    <t>BDI: (%)</t>
  </si>
  <si>
    <t>Total do Item 3.0</t>
  </si>
  <si>
    <t>3.1</t>
  </si>
  <si>
    <t>3.2</t>
  </si>
  <si>
    <t>3.3</t>
  </si>
  <si>
    <t>3.4</t>
  </si>
  <si>
    <t>4.1</t>
  </si>
  <si>
    <t>4.2</t>
  </si>
  <si>
    <t>4.3</t>
  </si>
  <si>
    <t>4.4</t>
  </si>
  <si>
    <t>Total do Item 4.0</t>
  </si>
  <si>
    <t>5.1</t>
  </si>
  <si>
    <t>5.2</t>
  </si>
  <si>
    <t>6.0</t>
  </si>
  <si>
    <t>6.1</t>
  </si>
  <si>
    <t>6.2</t>
  </si>
  <si>
    <t>7.0</t>
  </si>
  <si>
    <t>Total do Item 5.0</t>
  </si>
  <si>
    <t>Total do Item 6.0</t>
  </si>
  <si>
    <t>Total do Item 7.0</t>
  </si>
  <si>
    <t>Limpeza final da obra</t>
  </si>
  <si>
    <t>1º</t>
  </si>
  <si>
    <t>2º</t>
  </si>
  <si>
    <t>3º</t>
  </si>
  <si>
    <t>4º</t>
  </si>
  <si>
    <t>CRONOGRAMA FÍSICO FINANCEIRO</t>
  </si>
  <si>
    <t>valor</t>
  </si>
  <si>
    <t>vlr</t>
  </si>
  <si>
    <t>Total</t>
  </si>
  <si>
    <t>Subtotal:</t>
  </si>
  <si>
    <t>Valor dos Serviços</t>
  </si>
  <si>
    <t>Total Acumulado</t>
  </si>
  <si>
    <t>MESES DE EXECUÇÃO</t>
  </si>
  <si>
    <t>SERVIÇOS FINAIS</t>
  </si>
  <si>
    <t>__________________________________</t>
  </si>
  <si>
    <t>7.1</t>
  </si>
  <si>
    <t>Código</t>
  </si>
  <si>
    <t>SINAPI-RS</t>
  </si>
  <si>
    <t>Encargos Sociais: (%)</t>
  </si>
  <si>
    <t>m³</t>
  </si>
  <si>
    <t>3.5</t>
  </si>
  <si>
    <t>3.6</t>
  </si>
  <si>
    <t>Kg</t>
  </si>
  <si>
    <t>8.0</t>
  </si>
  <si>
    <t>8.1</t>
  </si>
  <si>
    <t>9.0</t>
  </si>
  <si>
    <t>9.1</t>
  </si>
  <si>
    <t>Giovani Amestoy - Prefeito Municipal</t>
  </si>
  <si>
    <t>Nilvo T. Dorneles - Secretario de planejamento e Meio Ambiente</t>
  </si>
  <si>
    <t>Pacífico J. Vargas - Arquiteto e Urbanista CAU-RS A12.407-9</t>
  </si>
  <si>
    <t>Demolição de alvenaria de tijolos maciços sem reaproveitamento</t>
  </si>
  <si>
    <t>5.3</t>
  </si>
  <si>
    <t>2.6</t>
  </si>
  <si>
    <t>2.7</t>
  </si>
  <si>
    <t>2.8</t>
  </si>
  <si>
    <t>4.5</t>
  </si>
  <si>
    <t>7.2</t>
  </si>
  <si>
    <t>6.3</t>
  </si>
  <si>
    <t>Remoção de entulho com retroescavadeira incluso carregamento e transporte</t>
  </si>
  <si>
    <t>Escavação manual de valas com profundidade menor ou igual a 1,30 m</t>
  </si>
  <si>
    <t>Regularização e compactação do fundo de valas em solo predominantemente argiloso</t>
  </si>
  <si>
    <t>Regularização e compactação de superfície em solo predominantemente argiloso</t>
  </si>
  <si>
    <t>Reaterro manual de vala com material da obra apiloado com  soquete</t>
  </si>
  <si>
    <t>Concreto ciclópico FCK=15Mpa, 30% de pedra de mão em volume real, inclusive lançamento</t>
  </si>
  <si>
    <t>fabricação, montagem e desmontagem de forma de madeira serrada e=25mm, duas utilizações</t>
  </si>
  <si>
    <t>2.9</t>
  </si>
  <si>
    <t>3.7</t>
  </si>
  <si>
    <t>m</t>
  </si>
  <si>
    <t>Aplicação de pintura com acabamento acrílico sobre reboco, mínimo duas demãos</t>
  </si>
  <si>
    <t xml:space="preserve">Aplicação de selador acrílico sobre reboco  </t>
  </si>
  <si>
    <t>8.5</t>
  </si>
  <si>
    <t>1.2</t>
  </si>
  <si>
    <t>FUNDAÇÕES E BALDRAME</t>
  </si>
  <si>
    <t>E.M.E.F. Profª Dionéia Soares - Acréscimo</t>
  </si>
  <si>
    <t>Vila Sul</t>
  </si>
  <si>
    <t>Impermeabilização de superfície com emulsão asfáltica sobre baldrame (duas demãos)</t>
  </si>
  <si>
    <t>Concreto usinado bombeável (Fck =20MPa) brita 0 e 1, slump=190 +/-20mm,  incluso serviço de bombeamento</t>
  </si>
  <si>
    <t>ELEVAÇÕES</t>
  </si>
  <si>
    <t>3.8</t>
  </si>
  <si>
    <t>3.9</t>
  </si>
  <si>
    <t>Alvenaria de blocos cerâmicos maciços de 5 x 10 x 20 cm, espessura 1 vez com argamassa preparada em betoneira</t>
  </si>
  <si>
    <t>Alvenaria de blocos cerâmicos maciços de 5 x 10 x 20 cm, espessura 1/2 vez com argamassa preparada em betoneira</t>
  </si>
  <si>
    <r>
      <t xml:space="preserve">Armação aço CA-50, </t>
    </r>
    <r>
      <rPr>
        <sz val="10"/>
        <rFont val="Calibri"/>
        <family val="2"/>
      </rPr>
      <t xml:space="preserve">Ø 10 </t>
    </r>
    <r>
      <rPr>
        <sz val="11"/>
        <color theme="1"/>
        <rFont val="Arial1"/>
        <family val="0"/>
      </rPr>
      <t>mm (3/8) - viga baldrame</t>
    </r>
  </si>
  <si>
    <r>
      <t xml:space="preserve">Armação aço CA-50, </t>
    </r>
    <r>
      <rPr>
        <sz val="10"/>
        <rFont val="Calibri"/>
        <family val="2"/>
      </rPr>
      <t xml:space="preserve">Ø 8,0 </t>
    </r>
    <r>
      <rPr>
        <sz val="11"/>
        <color theme="1"/>
        <rFont val="Arial1"/>
        <family val="0"/>
      </rPr>
      <t>mm (5/16) - vigas de respaldo</t>
    </r>
  </si>
  <si>
    <t>PINTURAS E ACABAMENTOS</t>
  </si>
  <si>
    <t>TETOS E COBERTURA</t>
  </si>
  <si>
    <t>ESQUADRIAS E VIDROS</t>
  </si>
  <si>
    <t>REVESTIMENTOS E PAVIMENTAÇÕES</t>
  </si>
  <si>
    <t>7.3</t>
  </si>
  <si>
    <t>7.4</t>
  </si>
  <si>
    <t>7.5</t>
  </si>
  <si>
    <t>INSTALAÇÕES ELÉTRICAS</t>
  </si>
  <si>
    <t>COMPOSIÇÃO</t>
  </si>
  <si>
    <t>Laje pré-moldada unidirecional (vigotas de concreto e tavelas de cerâmica) para forro incluso enchimento (altura: 8+3)</t>
  </si>
  <si>
    <t>Instalação de tesoura biapoiada em madeira não aparelhada para vãos maiores ou iguais a 6,00 metros.</t>
  </si>
  <si>
    <t>unid.</t>
  </si>
  <si>
    <t>Trama de madeira composta por terças para cobertura até duas águas para telhas onduladas de fobrocimento</t>
  </si>
  <si>
    <t>Cumeeira universal para telhas onduladas de fibrocimento e=6mm</t>
  </si>
  <si>
    <t>Cobertura c/telhas onduladas de fobrocimento e=6mm, recobr. 1/4 p/telhado c/inclinação maior que 10° (duas águas)</t>
  </si>
  <si>
    <t>Calha em chapa de aço galvanizado n° 24, desenvolvimento de 50 cm.</t>
  </si>
  <si>
    <t>Algeroz interno em chapa de aço galvanizado n° 26, corte de 33cm</t>
  </si>
  <si>
    <t>Rufo externo em chapa de aço galvanizado n° 26, corte de 33cm</t>
  </si>
  <si>
    <t>4.6</t>
  </si>
  <si>
    <t>4.7</t>
  </si>
  <si>
    <t>4.8</t>
  </si>
  <si>
    <t>Abril - 2022 - Com desoneração</t>
  </si>
  <si>
    <t>Caçapava do Sul, 30 de Maio de 2022</t>
  </si>
  <si>
    <r>
      <t xml:space="preserve">Armação aço CA-60, </t>
    </r>
    <r>
      <rPr>
        <sz val="10"/>
        <rFont val="Calibri"/>
        <family val="2"/>
      </rPr>
      <t xml:space="preserve">Ø 4,2 </t>
    </r>
    <r>
      <rPr>
        <sz val="11"/>
        <color theme="1"/>
        <rFont val="Arial1"/>
        <family val="0"/>
      </rPr>
      <t>mm - viga baldrame</t>
    </r>
  </si>
  <si>
    <r>
      <t xml:space="preserve">Armação aço CA-60, </t>
    </r>
    <r>
      <rPr>
        <sz val="10"/>
        <rFont val="Calibri"/>
        <family val="2"/>
      </rPr>
      <t xml:space="preserve">Ø 4,2 </t>
    </r>
    <r>
      <rPr>
        <sz val="11"/>
        <color theme="1"/>
        <rFont val="Arial1"/>
        <family val="0"/>
      </rPr>
      <t>mm - vigas de respaldo</t>
    </r>
  </si>
  <si>
    <r>
      <t xml:space="preserve">Armação aço CA-50, </t>
    </r>
    <r>
      <rPr>
        <sz val="10"/>
        <rFont val="Calibri"/>
        <family val="2"/>
      </rPr>
      <t xml:space="preserve">Ø 10 </t>
    </r>
    <r>
      <rPr>
        <sz val="11"/>
        <color theme="1"/>
        <rFont val="Arial1"/>
        <family val="0"/>
      </rPr>
      <t>mm (3/8) - viga estrutural</t>
    </r>
  </si>
  <si>
    <r>
      <t xml:space="preserve">Armação aço CA-60, </t>
    </r>
    <r>
      <rPr>
        <sz val="10"/>
        <rFont val="Calibri"/>
        <family val="2"/>
      </rPr>
      <t xml:space="preserve">Ø 5,0 </t>
    </r>
    <r>
      <rPr>
        <sz val="11"/>
        <color theme="1"/>
        <rFont val="Arial1"/>
        <family val="0"/>
      </rPr>
      <t>mm - viga estrutural</t>
    </r>
  </si>
  <si>
    <r>
      <t xml:space="preserve">Armação aço CA-50, </t>
    </r>
    <r>
      <rPr>
        <sz val="10"/>
        <rFont val="Calibri"/>
        <family val="2"/>
      </rPr>
      <t xml:space="preserve">Ø 12,5 </t>
    </r>
    <r>
      <rPr>
        <sz val="11"/>
        <color theme="1"/>
        <rFont val="Arial1"/>
        <family val="0"/>
      </rPr>
      <t>mm (1/2) - viga estrutural</t>
    </r>
  </si>
  <si>
    <t>Porta interna de perfis de alumínio, duas folhas de correr (2,20m x 2,35m), vidros inclusos</t>
  </si>
  <si>
    <t>Porta Principal de perfis de alumínio, duas folhas de abrir (2,15m x 2,35m), vidros inclusos</t>
  </si>
  <si>
    <t>Janelas de Alumínio de correr, duas folhas (1,20m x 1,50m), incluso vidros.</t>
  </si>
  <si>
    <t>Centro de distribuição embutido para dois disjuntores.</t>
  </si>
  <si>
    <t>Haste para aterramento 5/8 intalada</t>
  </si>
  <si>
    <t>Disjuntor monopolar 10A, 20A</t>
  </si>
  <si>
    <t>Ponto de Tomada embutido na parede incluso caixa elétrica, cabo, rasgo, eletroduto e chumbamento.</t>
  </si>
  <si>
    <t>pts</t>
  </si>
  <si>
    <t>Ponto de interruptor simples c/Tomada embutido na parede incluso caixa elétrica, cabo, rasgo, eletroduto e chumbamento.</t>
  </si>
  <si>
    <t>Ponto de interruptor simples embutido na parede incluso caixa elétrica, cabo, rasgo, eletroduto e chumbamento.</t>
  </si>
  <si>
    <t>6.4</t>
  </si>
  <si>
    <t>6.5</t>
  </si>
  <si>
    <t>6.6</t>
  </si>
  <si>
    <t>6.7</t>
  </si>
  <si>
    <t>6.8</t>
  </si>
  <si>
    <t>Luminária tipo calha de sobrepor para duas lâmpdas fluorescente</t>
  </si>
  <si>
    <t>cj</t>
  </si>
  <si>
    <t>Luminária compacta de pvc de sobrepor para uma Lâmpada</t>
  </si>
  <si>
    <t>cj.</t>
  </si>
  <si>
    <t>_________________________________________________________________</t>
  </si>
  <si>
    <t>_____________________________________________________</t>
  </si>
  <si>
    <t>Revestimentimento de piso em placas de cerâmica tipo esmaltada extra aplicado em ambientes de área maior que 10m2</t>
  </si>
  <si>
    <t>Reboco s/paredes internas e externas em argamassa única traço 1:2:8, preparo em betoneira, aplicação manual, e=2cm</t>
  </si>
  <si>
    <t>Contra piso  de concreto magro aplicado sobre solo compactado ou radier, e=5cm.</t>
  </si>
  <si>
    <t>Chapisco de aderência aplicado em paredes externas e internas, traço 1:3, preparo em betoneira e aplicação manual.</t>
  </si>
  <si>
    <t>Chapisco de aderência aplicado em teto com desempenadeira dentada, traço 1:3, preparo em betoneira.</t>
  </si>
  <si>
    <t>Reboco aplicado no teto em argamassa única traço 1:2:8, preparo em betoneira, aplicação manual, e=2cm</t>
  </si>
  <si>
    <t>7.6</t>
  </si>
  <si>
    <t>7.7</t>
  </si>
  <si>
    <t>_______________________________________________</t>
  </si>
  <si>
    <t>______________________________________________</t>
  </si>
  <si>
    <t>________________________________________________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</si>
</sst>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  <numFmt numFmtId="165" formatCode="0.000"/>
    <numFmt numFmtId="166" formatCode="#.##&quot; Ton/m³&quot;"/>
    <numFmt numFmtId="167" formatCode="[$-416]mmm/yy"/>
    <numFmt numFmtId="168" formatCode="&quot;R$ &quot;#,##0.00;&quot;-R$ &quot;#,##0.00"/>
    <numFmt numFmtId="169" formatCode="0.000%"/>
    <numFmt numFmtId="170" formatCode="#,##0.00&quot; &quot;;#,##0.00&quot; &quot;;&quot;-&quot;#&quot; &quot;;@&quot; &quot;"/>
    <numFmt numFmtId="171" formatCode="&quot;R$ &quot;#,##0.00"/>
    <numFmt numFmtId="172" formatCode="00"/>
    <numFmt numFmtId="173" formatCode="#,##0.00&quot; &quot;;&quot;(&quot;#,##0.00&quot;)&quot;;&quot;-&quot;#&quot; &quot;;@&quot; &quot;"/>
    <numFmt numFmtId="174" formatCode="#,##0.00&quot;      &quot;;#,##0.00&quot;      &quot;;&quot;-&quot;#&quot;      &quot;;@&quot; &quot;"/>
    <numFmt numFmtId="175" formatCode="#,##0.00&quot; R$ &quot;;#,##0.00&quot; R$ &quot;;&quot;-&quot;#&quot; R$ &quot;;@&quot; &quot;"/>
    <numFmt numFmtId="176" formatCode="[$R$-416]&quot; &quot;#,##0.00;[Red]&quot;-&quot;[$R$-416]&quot; &quot;#,##0.00"/>
    <numFmt numFmtId="177" formatCode="[$-416]dddd\,\ d&quot; de &quot;mmmm&quot; de &quot;yyyy"/>
    <numFmt numFmtId="178" formatCode="_-&quot;R$&quot;\ * #,##0.000_-;\-&quot;R$&quot;\ * #,##0.000_-;_-&quot;R$&quot;\ * &quot;-&quot;??_-;_-@_-"/>
    <numFmt numFmtId="179" formatCode="&quot;R$&quot;\ #,##0.00"/>
    <numFmt numFmtId="180" formatCode="_(* #,##0.00_);_(* \(#,##0.00\);_(* \-??_);_(@_)"/>
    <numFmt numFmtId="181" formatCode="_(* #,##0.0_);_(* \(#,##0.0\);_(* &quot;-&quot;??_);_(@_)"/>
    <numFmt numFmtId="182" formatCode="_(* #,##0.00_);_(* \(#,##0.00\);_(* &quot;-&quot;??_);_(@_)"/>
    <numFmt numFmtId="183" formatCode="0.0"/>
  </numFmts>
  <fonts count="109">
    <font>
      <sz val="11"/>
      <color theme="1"/>
      <name val="Arial1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name val="Arial1"/>
      <family val="0"/>
    </font>
    <font>
      <sz val="11"/>
      <name val="Arial"/>
      <family val="2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Arial1"/>
      <family val="0"/>
    </font>
    <font>
      <sz val="11"/>
      <color indexed="62"/>
      <name val="Calibri"/>
      <family val="2"/>
    </font>
    <font>
      <b/>
      <i/>
      <sz val="16"/>
      <color indexed="8"/>
      <name val="Arial1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1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Arial1"/>
      <family val="0"/>
    </font>
    <font>
      <sz val="12"/>
      <color indexed="8"/>
      <name val="Arial Narrow"/>
      <family val="2"/>
    </font>
    <font>
      <sz val="12"/>
      <color indexed="8"/>
      <name val="Arial1"/>
      <family val="0"/>
    </font>
    <font>
      <sz val="12"/>
      <color indexed="8"/>
      <name val="Calibri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1"/>
      <family val="0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1"/>
      <family val="0"/>
    </font>
    <font>
      <sz val="22"/>
      <color indexed="8"/>
      <name val="Calibri"/>
      <family val="2"/>
    </font>
    <font>
      <b/>
      <sz val="18"/>
      <color indexed="8"/>
      <name val="Arial"/>
      <family val="2"/>
    </font>
    <font>
      <b/>
      <sz val="14"/>
      <color indexed="8"/>
      <name val="Arial1"/>
      <family val="0"/>
    </font>
    <font>
      <b/>
      <sz val="14"/>
      <color indexed="8"/>
      <name val="Calibri"/>
      <family val="2"/>
    </font>
    <font>
      <sz val="10.5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FFFFFF"/>
      <name val="Arial1"/>
      <family val="0"/>
    </font>
    <font>
      <sz val="11"/>
      <color rgb="FF3F3F76"/>
      <name val="Calibri"/>
      <family val="2"/>
    </font>
    <font>
      <b/>
      <i/>
      <sz val="16"/>
      <color theme="1"/>
      <name val="Arial1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i/>
      <u val="single"/>
      <sz val="11"/>
      <color theme="1"/>
      <name val="Arial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1"/>
      <family val="0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Arial1"/>
      <family val="0"/>
    </font>
    <font>
      <sz val="12"/>
      <color theme="1"/>
      <name val="Arial Narrow"/>
      <family val="2"/>
    </font>
    <font>
      <sz val="12"/>
      <color theme="1"/>
      <name val="Arial1"/>
      <family val="0"/>
    </font>
    <font>
      <sz val="12"/>
      <color theme="1"/>
      <name val="Calibri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1"/>
      <family val="0"/>
    </font>
    <font>
      <b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1"/>
      <family val="0"/>
    </font>
    <font>
      <sz val="22"/>
      <color theme="1"/>
      <name val="Calibri"/>
      <family val="2"/>
    </font>
    <font>
      <b/>
      <sz val="18"/>
      <color theme="1"/>
      <name val="Arial"/>
      <family val="2"/>
    </font>
    <font>
      <b/>
      <sz val="14"/>
      <color theme="1"/>
      <name val="Arial1"/>
      <family val="0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sz val="10.5"/>
      <color theme="1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DD9C3"/>
        <bgColor indexed="64"/>
      </patternFill>
    </fill>
  </fills>
  <borders count="1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>
        <color rgb="FF000000"/>
      </right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rgb="FF000000"/>
      </left>
      <right/>
      <top style="thin"/>
      <bottom style="medium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/>
      <right/>
      <top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>
        <color indexed="63"/>
      </left>
      <right style="thin"/>
      <top style="medium"/>
      <bottom style="thin">
        <color indexed="8"/>
      </bottom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 style="thin">
        <color rgb="FF000000"/>
      </left>
      <right>
        <color indexed="63"/>
      </right>
      <top style="medium"/>
      <bottom style="thin">
        <color rgb="FF000000"/>
      </bottom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/>
      <right/>
      <top style="thin">
        <color rgb="FF000000"/>
      </top>
      <bottom style="medium"/>
    </border>
    <border>
      <left style="medium"/>
      <right style="medium"/>
      <top>
        <color indexed="63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>
        <color indexed="63"/>
      </right>
      <top style="thin">
        <color rgb="FF000000"/>
      </top>
      <bottom style="medium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/>
      <right style="medium"/>
      <top style="thin">
        <color rgb="FF000000"/>
      </top>
      <bottom/>
    </border>
    <border>
      <left/>
      <right style="medium"/>
      <top style="thin">
        <color rgb="FF000000"/>
      </top>
      <bottom style="medium"/>
    </border>
    <border>
      <left/>
      <right/>
      <top style="medium"/>
      <bottom/>
    </border>
    <border>
      <left style="medium"/>
      <right style="medium"/>
      <top style="medium"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/>
      <top style="medium"/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/>
      <bottom style="thin"/>
    </border>
    <border>
      <left/>
      <right style="medium"/>
      <top/>
      <bottom style="thin"/>
    </border>
    <border>
      <left style="thin">
        <color rgb="FF000000"/>
      </left>
      <right/>
      <top style="medium"/>
      <bottom/>
    </border>
    <border>
      <left/>
      <right style="medium"/>
      <top style="medium"/>
      <bottom/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</borders>
  <cellStyleXfs count="7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>
      <alignment/>
      <protection/>
    </xf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74" fontId="0" fillId="0" borderId="0">
      <alignment/>
      <protection/>
    </xf>
    <xf numFmtId="9" fontId="0" fillId="0" borderId="0">
      <alignment/>
      <protection/>
    </xf>
    <xf numFmtId="0" fontId="66" fillId="0" borderId="0">
      <alignment horizontal="center"/>
      <protection/>
    </xf>
    <xf numFmtId="0" fontId="66" fillId="0" borderId="0">
      <alignment horizontal="center" textRotation="90"/>
      <protection/>
    </xf>
    <xf numFmtId="0" fontId="67" fillId="30" borderId="0" applyNumberFormat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175" fontId="0" fillId="0" borderId="0">
      <alignment/>
      <protection/>
    </xf>
    <xf numFmtId="0" fontId="68" fillId="31" borderId="0" applyNumberFormat="0" applyBorder="0" applyAlignment="0" applyProtection="0"/>
    <xf numFmtId="0" fontId="69" fillId="0" borderId="0">
      <alignment/>
      <protection/>
    </xf>
    <xf numFmtId="0" fontId="70" fillId="0" borderId="0">
      <alignment/>
      <protection/>
    </xf>
    <xf numFmtId="0" fontId="58" fillId="32" borderId="4" applyNumberFormat="0" applyFont="0" applyAlignment="0" applyProtection="0"/>
    <xf numFmtId="9" fontId="58" fillId="0" borderId="0" applyFont="0" applyFill="0" applyBorder="0" applyAlignment="0" applyProtection="0"/>
    <xf numFmtId="9" fontId="0" fillId="0" borderId="0">
      <alignment/>
      <protection/>
    </xf>
    <xf numFmtId="0" fontId="71" fillId="0" borderId="0">
      <alignment/>
      <protection/>
    </xf>
    <xf numFmtId="176" fontId="71" fillId="0" borderId="0">
      <alignment/>
      <protection/>
    </xf>
    <xf numFmtId="0" fontId="72" fillId="21" borderId="5" applyNumberFormat="0" applyAlignment="0" applyProtection="0"/>
    <xf numFmtId="41" fontId="58" fillId="0" borderId="0" applyFont="0" applyFill="0" applyBorder="0" applyAlignment="0" applyProtection="0"/>
    <xf numFmtId="170" fontId="0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43" fontId="58" fillId="0" borderId="0" applyFont="0" applyFill="0" applyBorder="0" applyAlignment="0" applyProtection="0"/>
    <xf numFmtId="173" fontId="0" fillId="0" borderId="0">
      <alignment/>
      <protection/>
    </xf>
  </cellStyleXfs>
  <cellXfs count="385">
    <xf numFmtId="0" fontId="0" fillId="0" borderId="0" xfId="0" applyAlignment="1">
      <alignment/>
    </xf>
    <xf numFmtId="0" fontId="80" fillId="0" borderId="0" xfId="0" applyFont="1" applyAlignment="1">
      <alignment/>
    </xf>
    <xf numFmtId="0" fontId="81" fillId="0" borderId="10" xfId="0" applyFont="1" applyBorder="1" applyAlignment="1">
      <alignment horizontal="left" vertical="center" indent="1"/>
    </xf>
    <xf numFmtId="0" fontId="81" fillId="0" borderId="10" xfId="0" applyFont="1" applyBorder="1" applyAlignment="1">
      <alignment vertic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left" vertical="center" indent="1"/>
    </xf>
    <xf numFmtId="0" fontId="81" fillId="0" borderId="0" xfId="0" applyFont="1" applyAlignment="1">
      <alignment vertical="center"/>
    </xf>
    <xf numFmtId="0" fontId="82" fillId="0" borderId="10" xfId="0" applyFont="1" applyBorder="1" applyAlignment="1">
      <alignment horizontal="left" vertical="center" indent="1"/>
    </xf>
    <xf numFmtId="0" fontId="82" fillId="0" borderId="11" xfId="0" applyFont="1" applyBorder="1" applyAlignment="1">
      <alignment horizontal="left" vertical="center" indent="1"/>
    </xf>
    <xf numFmtId="0" fontId="81" fillId="33" borderId="10" xfId="0" applyFont="1" applyFill="1" applyBorder="1" applyAlignment="1">
      <alignment horizontal="center" vertical="center" wrapText="1"/>
    </xf>
    <xf numFmtId="0" fontId="69" fillId="0" borderId="0" xfId="54">
      <alignment/>
      <protection/>
    </xf>
    <xf numFmtId="0" fontId="81" fillId="0" borderId="0" xfId="54" applyFont="1" applyBorder="1">
      <alignment/>
      <protection/>
    </xf>
    <xf numFmtId="0" fontId="69" fillId="0" borderId="0" xfId="0" applyFont="1" applyBorder="1" applyAlignment="1">
      <alignment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4" fontId="83" fillId="0" borderId="0" xfId="0" applyNumberFormat="1" applyFont="1" applyBorder="1" applyAlignment="1">
      <alignment/>
    </xf>
    <xf numFmtId="9" fontId="69" fillId="0" borderId="0" xfId="46" applyFont="1" applyFill="1" applyBorder="1" applyAlignment="1" applyProtection="1">
      <alignment horizontal="center"/>
      <protection/>
    </xf>
    <xf numFmtId="4" fontId="81" fillId="0" borderId="0" xfId="0" applyNumberFormat="1" applyFont="1" applyFill="1" applyBorder="1" applyAlignment="1">
      <alignment horizontal="right"/>
    </xf>
    <xf numFmtId="0" fontId="69" fillId="0" borderId="0" xfId="0" applyFont="1" applyAlignment="1">
      <alignment/>
    </xf>
    <xf numFmtId="0" fontId="0" fillId="0" borderId="0" xfId="0" applyFill="1" applyAlignment="1">
      <alignment/>
    </xf>
    <xf numFmtId="0" fontId="79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/>
    </xf>
    <xf numFmtId="0" fontId="84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indent="1"/>
    </xf>
    <xf numFmtId="0" fontId="81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vertical="center" wrapText="1"/>
    </xf>
    <xf numFmtId="0" fontId="81" fillId="0" borderId="0" xfId="0" applyFont="1" applyBorder="1" applyAlignment="1">
      <alignment horizontal="left" indent="1"/>
    </xf>
    <xf numFmtId="0" fontId="86" fillId="0" borderId="0" xfId="0" applyFont="1" applyBorder="1" applyAlignment="1">
      <alignment vertical="center"/>
    </xf>
    <xf numFmtId="167" fontId="85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/>
    </xf>
    <xf numFmtId="0" fontId="85" fillId="0" borderId="0" xfId="0" applyFont="1" applyBorder="1" applyAlignment="1">
      <alignment vertical="center"/>
    </xf>
    <xf numFmtId="0" fontId="81" fillId="0" borderId="0" xfId="0" applyFont="1" applyBorder="1" applyAlignment="1">
      <alignment/>
    </xf>
    <xf numFmtId="169" fontId="69" fillId="0" borderId="0" xfId="46" applyNumberFormat="1" applyFont="1" applyFill="1" applyBorder="1" applyAlignment="1" applyProtection="1">
      <alignment/>
      <protection/>
    </xf>
    <xf numFmtId="0" fontId="87" fillId="0" borderId="0" xfId="0" applyFont="1" applyFill="1" applyBorder="1" applyAlignment="1">
      <alignment horizontal="left" vertical="center" indent="1"/>
    </xf>
    <xf numFmtId="4" fontId="81" fillId="0" borderId="0" xfId="0" applyNumberFormat="1" applyFont="1" applyBorder="1" applyAlignment="1">
      <alignment/>
    </xf>
    <xf numFmtId="9" fontId="69" fillId="0" borderId="0" xfId="46" applyFont="1" applyFill="1" applyBorder="1" applyAlignment="1" applyProtection="1">
      <alignment horizontal="center" vertical="center"/>
      <protection/>
    </xf>
    <xf numFmtId="4" fontId="81" fillId="0" borderId="0" xfId="0" applyNumberFormat="1" applyFont="1" applyFill="1" applyBorder="1" applyAlignment="1">
      <alignment horizontal="right" vertical="center"/>
    </xf>
    <xf numFmtId="4" fontId="83" fillId="0" borderId="0" xfId="0" applyNumberFormat="1" applyFont="1" applyBorder="1" applyAlignment="1">
      <alignment vertical="center"/>
    </xf>
    <xf numFmtId="174" fontId="69" fillId="0" borderId="0" xfId="45" applyFont="1" applyFill="1" applyBorder="1" applyAlignment="1" applyProtection="1">
      <alignment horizontal="center"/>
      <protection/>
    </xf>
    <xf numFmtId="170" fontId="69" fillId="0" borderId="0" xfId="0" applyNumberFormat="1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88" fillId="0" borderId="0" xfId="0" applyFont="1" applyFill="1" applyAlignment="1">
      <alignment/>
    </xf>
    <xf numFmtId="0" fontId="89" fillId="0" borderId="0" xfId="0" applyFont="1" applyAlignment="1">
      <alignment/>
    </xf>
    <xf numFmtId="9" fontId="90" fillId="0" borderId="0" xfId="46" applyFont="1" applyFill="1" applyBorder="1" applyAlignment="1" applyProtection="1">
      <alignment/>
      <protection/>
    </xf>
    <xf numFmtId="4" fontId="90" fillId="0" borderId="0" xfId="54" applyNumberFormat="1" applyFont="1">
      <alignment/>
      <protection/>
    </xf>
    <xf numFmtId="9" fontId="91" fillId="0" borderId="0" xfId="46" applyFont="1">
      <alignment/>
      <protection/>
    </xf>
    <xf numFmtId="0" fontId="69" fillId="0" borderId="0" xfId="54" applyFont="1" applyAlignment="1">
      <alignment vertical="center"/>
      <protection/>
    </xf>
    <xf numFmtId="0" fontId="81" fillId="0" borderId="0" xfId="54" applyFont="1" applyAlignment="1">
      <alignment vertical="center"/>
      <protection/>
    </xf>
    <xf numFmtId="0" fontId="92" fillId="0" borderId="0" xfId="54" applyFont="1" applyAlignment="1">
      <alignment horizontal="center" vertical="center"/>
      <protection/>
    </xf>
    <xf numFmtId="0" fontId="92" fillId="0" borderId="0" xfId="54" applyFont="1" applyAlignment="1">
      <alignment horizontal="left" vertical="center" indent="1"/>
      <protection/>
    </xf>
    <xf numFmtId="0" fontId="81" fillId="0" borderId="0" xfId="54" applyFont="1" applyAlignment="1">
      <alignment horizontal="center" vertical="center"/>
      <protection/>
    </xf>
    <xf numFmtId="2" fontId="58" fillId="0" borderId="0" xfId="54" applyNumberFormat="1" applyFont="1" applyAlignment="1">
      <alignment horizontal="center" vertical="center"/>
      <protection/>
    </xf>
    <xf numFmtId="0" fontId="58" fillId="0" borderId="0" xfId="54" applyFont="1" applyAlignment="1">
      <alignment horizontal="center" vertical="center"/>
      <protection/>
    </xf>
    <xf numFmtId="2" fontId="81" fillId="0" borderId="0" xfId="54" applyNumberFormat="1" applyFont="1" applyAlignment="1">
      <alignment horizontal="center" vertical="center"/>
      <protection/>
    </xf>
    <xf numFmtId="2" fontId="81" fillId="0" borderId="0" xfId="54" applyNumberFormat="1" applyFont="1" applyBorder="1" applyAlignment="1">
      <alignment horizontal="center" vertical="center"/>
      <protection/>
    </xf>
    <xf numFmtId="2" fontId="58" fillId="0" borderId="0" xfId="54" applyNumberFormat="1" applyFont="1" applyBorder="1" applyAlignment="1">
      <alignment horizontal="center" vertical="center"/>
      <protection/>
    </xf>
    <xf numFmtId="0" fontId="81" fillId="0" borderId="0" xfId="54" applyFont="1" applyBorder="1" applyAlignment="1">
      <alignment/>
      <protection/>
    </xf>
    <xf numFmtId="0" fontId="0" fillId="0" borderId="0" xfId="0" applyBorder="1" applyAlignment="1">
      <alignment/>
    </xf>
    <xf numFmtId="49" fontId="81" fillId="33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1" fillId="33" borderId="10" xfId="0" applyFont="1" applyFill="1" applyBorder="1" applyAlignment="1">
      <alignment horizontal="center" vertical="center"/>
    </xf>
    <xf numFmtId="0" fontId="81" fillId="33" borderId="10" xfId="0" applyFont="1" applyFill="1" applyBorder="1" applyAlignment="1">
      <alignment horizontal="center"/>
    </xf>
    <xf numFmtId="49" fontId="81" fillId="33" borderId="10" xfId="0" applyNumberFormat="1" applyFont="1" applyFill="1" applyBorder="1" applyAlignment="1">
      <alignment horizontal="center"/>
    </xf>
    <xf numFmtId="4" fontId="87" fillId="0" borderId="0" xfId="0" applyNumberFormat="1" applyFont="1" applyFill="1" applyBorder="1" applyAlignment="1">
      <alignment horizontal="center" vertical="center"/>
    </xf>
    <xf numFmtId="4" fontId="93" fillId="0" borderId="0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4" fontId="87" fillId="0" borderId="12" xfId="0" applyNumberFormat="1" applyFont="1" applyFill="1" applyBorder="1" applyAlignment="1">
      <alignment horizontal="center" vertical="center"/>
    </xf>
    <xf numFmtId="0" fontId="94" fillId="34" borderId="13" xfId="0" applyFont="1" applyFill="1" applyBorder="1" applyAlignment="1">
      <alignment horizontal="center" vertical="center"/>
    </xf>
    <xf numFmtId="4" fontId="94" fillId="34" borderId="14" xfId="0" applyNumberFormat="1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right" vertical="center"/>
    </xf>
    <xf numFmtId="0" fontId="69" fillId="0" borderId="0" xfId="0" applyFont="1" applyFill="1" applyBorder="1" applyAlignment="1">
      <alignment horizontal="left" vertical="top" wrapText="1"/>
    </xf>
    <xf numFmtId="0" fontId="95" fillId="0" borderId="0" xfId="0" applyFont="1" applyFill="1" applyBorder="1" applyAlignment="1">
      <alignment vertical="center"/>
    </xf>
    <xf numFmtId="168" fontId="95" fillId="35" borderId="15" xfId="0" applyNumberFormat="1" applyFont="1" applyFill="1" applyBorder="1" applyAlignment="1">
      <alignment vertical="center"/>
    </xf>
    <xf numFmtId="0" fontId="69" fillId="0" borderId="0" xfId="0" applyFont="1" applyAlignment="1">
      <alignment/>
    </xf>
    <xf numFmtId="0" fontId="94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center" vertical="center" wrapText="1"/>
    </xf>
    <xf numFmtId="0" fontId="87" fillId="34" borderId="16" xfId="0" applyFont="1" applyFill="1" applyBorder="1" applyAlignment="1">
      <alignment horizontal="left"/>
    </xf>
    <xf numFmtId="44" fontId="94" fillId="35" borderId="15" xfId="5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87" fillId="34" borderId="15" xfId="0" applyFont="1" applyFill="1" applyBorder="1" applyAlignment="1">
      <alignment horizontal="center" vertical="center"/>
    </xf>
    <xf numFmtId="0" fontId="86" fillId="35" borderId="18" xfId="54" applyFont="1" applyFill="1" applyBorder="1" applyAlignment="1">
      <alignment horizontal="center" vertical="center"/>
      <protection/>
    </xf>
    <xf numFmtId="0" fontId="86" fillId="35" borderId="14" xfId="54" applyFont="1" applyFill="1" applyBorder="1" applyAlignment="1">
      <alignment horizontal="center" vertical="center"/>
      <protection/>
    </xf>
    <xf numFmtId="0" fontId="69" fillId="0" borderId="0" xfId="0" applyFont="1" applyBorder="1" applyAlignment="1">
      <alignment horizontal="center"/>
    </xf>
    <xf numFmtId="0" fontId="86" fillId="35" borderId="15" xfId="54" applyFont="1" applyFill="1" applyBorder="1" applyAlignment="1">
      <alignment horizontal="center" vertical="center"/>
      <protection/>
    </xf>
    <xf numFmtId="0" fontId="92" fillId="0" borderId="12" xfId="54" applyFont="1" applyBorder="1" applyAlignment="1">
      <alignment horizontal="center" vertical="center"/>
      <protection/>
    </xf>
    <xf numFmtId="0" fontId="84" fillId="35" borderId="14" xfId="54" applyFont="1" applyFill="1" applyBorder="1" applyAlignment="1">
      <alignment horizontal="center" vertical="center"/>
      <protection/>
    </xf>
    <xf numFmtId="0" fontId="84" fillId="34" borderId="18" xfId="54" applyFont="1" applyFill="1" applyBorder="1" applyAlignment="1">
      <alignment horizontal="center" vertical="center"/>
      <protection/>
    </xf>
    <xf numFmtId="2" fontId="84" fillId="34" borderId="19" xfId="54" applyNumberFormat="1" applyFont="1" applyFill="1" applyBorder="1" applyAlignment="1">
      <alignment horizontal="center" vertical="center"/>
      <protection/>
    </xf>
    <xf numFmtId="0" fontId="84" fillId="0" borderId="0" xfId="54" applyFont="1" applyBorder="1" applyAlignment="1">
      <alignment vertical="center"/>
      <protection/>
    </xf>
    <xf numFmtId="0" fontId="58" fillId="0" borderId="15" xfId="54" applyFont="1" applyBorder="1" applyAlignment="1">
      <alignment horizontal="left" vertical="center" indent="1"/>
      <protection/>
    </xf>
    <xf numFmtId="0" fontId="69" fillId="0" borderId="0" xfId="54" applyBorder="1">
      <alignment/>
      <protection/>
    </xf>
    <xf numFmtId="2" fontId="58" fillId="35" borderId="12" xfId="54" applyNumberFormat="1" applyFont="1" applyFill="1" applyBorder="1" applyAlignment="1">
      <alignment horizontal="center" vertical="center"/>
      <protection/>
    </xf>
    <xf numFmtId="44" fontId="87" fillId="0" borderId="20" xfId="5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3" fontId="0" fillId="0" borderId="17" xfId="72" applyFont="1" applyFill="1" applyBorder="1" applyAlignment="1" applyProtection="1">
      <alignment horizontal="center" vertical="center"/>
      <protection/>
    </xf>
    <xf numFmtId="43" fontId="0" fillId="0" borderId="17" xfId="72" applyFont="1" applyFill="1" applyBorder="1" applyAlignment="1" applyProtection="1">
      <alignment horizontal="center" vertical="center" wrapText="1"/>
      <protection/>
    </xf>
    <xf numFmtId="43" fontId="0" fillId="0" borderId="21" xfId="72" applyFont="1" applyFill="1" applyBorder="1" applyAlignment="1" applyProtection="1">
      <alignment horizontal="center" vertical="center" wrapText="1"/>
      <protection/>
    </xf>
    <xf numFmtId="181" fontId="0" fillId="0" borderId="0" xfId="72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wrapText="1"/>
    </xf>
    <xf numFmtId="0" fontId="69" fillId="35" borderId="22" xfId="0" applyFont="1" applyFill="1" applyBorder="1" applyAlignment="1">
      <alignment horizontal="left" vertical="top"/>
    </xf>
    <xf numFmtId="0" fontId="95" fillId="35" borderId="23" xfId="0" applyFont="1" applyFill="1" applyBorder="1" applyAlignment="1">
      <alignment vertical="center" wrapText="1"/>
    </xf>
    <xf numFmtId="0" fontId="69" fillId="35" borderId="24" xfId="0" applyFont="1" applyFill="1" applyBorder="1" applyAlignment="1">
      <alignment horizontal="left" vertical="top"/>
    </xf>
    <xf numFmtId="0" fontId="97" fillId="35" borderId="25" xfId="0" applyNumberFormat="1" applyFont="1" applyFill="1" applyBorder="1" applyAlignment="1">
      <alignment vertical="center" wrapText="1"/>
    </xf>
    <xf numFmtId="2" fontId="95" fillId="35" borderId="2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3" fontId="3" fillId="0" borderId="12" xfId="72" applyFont="1" applyBorder="1" applyAlignment="1">
      <alignment/>
    </xf>
    <xf numFmtId="0" fontId="2" fillId="0" borderId="12" xfId="72" applyNumberFormat="1" applyFont="1" applyBorder="1" applyAlignment="1">
      <alignment horizontal="center" vertical="center"/>
    </xf>
    <xf numFmtId="44" fontId="2" fillId="0" borderId="12" xfId="50" applyFont="1" applyBorder="1" applyAlignment="1">
      <alignment horizontal="center" vertical="center"/>
    </xf>
    <xf numFmtId="0" fontId="4" fillId="35" borderId="27" xfId="0" applyFont="1" applyFill="1" applyBorder="1" applyAlignment="1">
      <alignment/>
    </xf>
    <xf numFmtId="0" fontId="4" fillId="35" borderId="28" xfId="0" applyFont="1" applyFill="1" applyBorder="1" applyAlignment="1">
      <alignment/>
    </xf>
    <xf numFmtId="0" fontId="3" fillId="35" borderId="12" xfId="0" applyFont="1" applyFill="1" applyBorder="1" applyAlignment="1">
      <alignment horizontal="center"/>
    </xf>
    <xf numFmtId="0" fontId="2" fillId="35" borderId="29" xfId="0" applyFont="1" applyFill="1" applyBorder="1" applyAlignment="1">
      <alignment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44" fontId="3" fillId="0" borderId="12" xfId="72" applyNumberFormat="1" applyFont="1" applyBorder="1" applyAlignment="1">
      <alignment horizontal="center" vertical="center"/>
    </xf>
    <xf numFmtId="0" fontId="3" fillId="36" borderId="12" xfId="0" applyFont="1" applyFill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98" fillId="0" borderId="12" xfId="0" applyFont="1" applyBorder="1" applyAlignment="1">
      <alignment wrapText="1"/>
    </xf>
    <xf numFmtId="1" fontId="2" fillId="0" borderId="12" xfId="0" applyNumberFormat="1" applyFont="1" applyBorder="1" applyAlignment="1">
      <alignment horizontal="center" vertical="center"/>
    </xf>
    <xf numFmtId="43" fontId="3" fillId="36" borderId="12" xfId="72" applyFont="1" applyFill="1" applyBorder="1" applyAlignment="1">
      <alignment horizontal="center" vertical="center"/>
    </xf>
    <xf numFmtId="44" fontId="3" fillId="0" borderId="12" xfId="50" applyFont="1" applyBorder="1" applyAlignment="1">
      <alignment/>
    </xf>
    <xf numFmtId="44" fontId="3" fillId="36" borderId="12" xfId="50" applyFont="1" applyFill="1" applyBorder="1" applyAlignment="1">
      <alignment horizontal="center" vertical="center"/>
    </xf>
    <xf numFmtId="0" fontId="99" fillId="0" borderId="0" xfId="0" applyFont="1" applyAlignment="1">
      <alignment/>
    </xf>
    <xf numFmtId="0" fontId="87" fillId="0" borderId="0" xfId="0" applyFont="1" applyAlignment="1">
      <alignment vertical="center" wrapText="1"/>
    </xf>
    <xf numFmtId="168" fontId="95" fillId="0" borderId="0" xfId="0" applyNumberFormat="1" applyFont="1" applyFill="1" applyBorder="1" applyAlignment="1">
      <alignment vertical="center"/>
    </xf>
    <xf numFmtId="0" fontId="86" fillId="0" borderId="0" xfId="0" applyFont="1" applyBorder="1" applyAlignment="1">
      <alignment horizontal="left" vertical="center" indent="1"/>
    </xf>
    <xf numFmtId="0" fontId="94" fillId="0" borderId="32" xfId="0" applyFont="1" applyFill="1" applyBorder="1" applyAlignment="1">
      <alignment horizontal="center" vertical="center"/>
    </xf>
    <xf numFmtId="0" fontId="94" fillId="0" borderId="33" xfId="0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/>
    </xf>
    <xf numFmtId="44" fontId="87" fillId="0" borderId="35" xfId="5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44" fontId="87" fillId="0" borderId="29" xfId="50" applyFont="1" applyFill="1" applyBorder="1" applyAlignment="1">
      <alignment vertical="center"/>
    </xf>
    <xf numFmtId="0" fontId="87" fillId="0" borderId="32" xfId="0" applyFont="1" applyFill="1" applyBorder="1" applyAlignment="1">
      <alignment horizontal="center" vertical="center"/>
    </xf>
    <xf numFmtId="4" fontId="94" fillId="0" borderId="33" xfId="0" applyNumberFormat="1" applyFont="1" applyFill="1" applyBorder="1" applyAlignment="1">
      <alignment horizontal="center" vertical="center"/>
    </xf>
    <xf numFmtId="0" fontId="69" fillId="0" borderId="32" xfId="0" applyFont="1" applyFill="1" applyBorder="1" applyAlignment="1">
      <alignment horizontal="left" vertical="top" wrapText="1"/>
    </xf>
    <xf numFmtId="0" fontId="69" fillId="0" borderId="32" xfId="0" applyFont="1" applyBorder="1" applyAlignment="1">
      <alignment/>
    </xf>
    <xf numFmtId="0" fontId="69" fillId="0" borderId="0" xfId="0" applyFont="1" applyBorder="1" applyAlignment="1">
      <alignment/>
    </xf>
    <xf numFmtId="0" fontId="69" fillId="0" borderId="33" xfId="0" applyFont="1" applyBorder="1" applyAlignment="1">
      <alignment/>
    </xf>
    <xf numFmtId="0" fontId="99" fillId="0" borderId="0" xfId="0" applyFont="1" applyBorder="1" applyAlignment="1">
      <alignment horizontal="center"/>
    </xf>
    <xf numFmtId="49" fontId="97" fillId="0" borderId="0" xfId="0" applyNumberFormat="1" applyFont="1" applyBorder="1" applyAlignment="1">
      <alignment horizontal="center" vertical="center"/>
    </xf>
    <xf numFmtId="0" fontId="69" fillId="0" borderId="37" xfId="0" applyFont="1" applyBorder="1" applyAlignment="1">
      <alignment/>
    </xf>
    <xf numFmtId="0" fontId="69" fillId="0" borderId="25" xfId="0" applyFont="1" applyBorder="1" applyAlignment="1">
      <alignment/>
    </xf>
    <xf numFmtId="0" fontId="69" fillId="0" borderId="38" xfId="0" applyFont="1" applyBorder="1" applyAlignment="1">
      <alignment/>
    </xf>
    <xf numFmtId="0" fontId="94" fillId="34" borderId="14" xfId="0" applyFont="1" applyFill="1" applyBorder="1" applyAlignment="1">
      <alignment horizontal="center" vertical="center"/>
    </xf>
    <xf numFmtId="0" fontId="94" fillId="34" borderId="14" xfId="0" applyFont="1" applyFill="1" applyBorder="1" applyAlignment="1">
      <alignment horizontal="center" vertical="center"/>
    </xf>
    <xf numFmtId="0" fontId="69" fillId="35" borderId="39" xfId="0" applyFont="1" applyFill="1" applyBorder="1" applyAlignment="1">
      <alignment horizontal="left" vertical="top"/>
    </xf>
    <xf numFmtId="167" fontId="100" fillId="35" borderId="37" xfId="0" applyNumberFormat="1" applyFont="1" applyFill="1" applyBorder="1" applyAlignment="1">
      <alignment horizontal="right"/>
    </xf>
    <xf numFmtId="0" fontId="69" fillId="35" borderId="32" xfId="0" applyFont="1" applyFill="1" applyBorder="1" applyAlignment="1">
      <alignment horizontal="left" vertical="top"/>
    </xf>
    <xf numFmtId="0" fontId="95" fillId="35" borderId="37" xfId="0" applyFont="1" applyFill="1" applyBorder="1" applyAlignment="1">
      <alignment vertical="center" wrapText="1"/>
    </xf>
    <xf numFmtId="0" fontId="87" fillId="0" borderId="12" xfId="0" applyFont="1" applyFill="1" applyBorder="1" applyAlignment="1">
      <alignment horizontal="center" vertical="center"/>
    </xf>
    <xf numFmtId="0" fontId="95" fillId="35" borderId="40" xfId="0" applyNumberFormat="1" applyFont="1" applyFill="1" applyBorder="1" applyAlignment="1">
      <alignment horizontal="center" vertical="center" wrapText="1"/>
    </xf>
    <xf numFmtId="0" fontId="101" fillId="35" borderId="40" xfId="0" applyFont="1" applyFill="1" applyBorder="1" applyAlignment="1">
      <alignment horizontal="center" vertical="center"/>
    </xf>
    <xf numFmtId="0" fontId="69" fillId="35" borderId="41" xfId="0" applyFont="1" applyFill="1" applyBorder="1" applyAlignment="1">
      <alignment horizontal="center" vertical="center"/>
    </xf>
    <xf numFmtId="4" fontId="87" fillId="0" borderId="20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44" fontId="8" fillId="0" borderId="12" xfId="5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7" borderId="17" xfId="0" applyFont="1" applyFill="1" applyBorder="1" applyAlignment="1">
      <alignment horizontal="center" vertical="center"/>
    </xf>
    <xf numFmtId="43" fontId="87" fillId="0" borderId="12" xfId="72" applyFont="1" applyFill="1" applyBorder="1" applyAlignment="1">
      <alignment horizontal="center" vertical="center"/>
    </xf>
    <xf numFmtId="43" fontId="87" fillId="0" borderId="20" xfId="72" applyFont="1" applyFill="1" applyBorder="1" applyAlignment="1">
      <alignment horizontal="center" vertical="center"/>
    </xf>
    <xf numFmtId="0" fontId="0" fillId="0" borderId="44" xfId="0" applyBorder="1" applyAlignment="1">
      <alignment horizontal="left" vertical="center"/>
    </xf>
    <xf numFmtId="44" fontId="7" fillId="0" borderId="21" xfId="5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>
      <alignment horizontal="center" vertical="center" wrapText="1"/>
    </xf>
    <xf numFmtId="44" fontId="7" fillId="0" borderId="17" xfId="5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44" xfId="0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0" fontId="0" fillId="0" borderId="50" xfId="0" applyFill="1" applyBorder="1" applyAlignment="1">
      <alignment horizontal="left" vertical="center"/>
    </xf>
    <xf numFmtId="0" fontId="93" fillId="0" borderId="49" xfId="0" applyFont="1" applyFill="1" applyBorder="1" applyAlignment="1">
      <alignment horizontal="left" vertical="center"/>
    </xf>
    <xf numFmtId="0" fontId="93" fillId="0" borderId="50" xfId="0" applyFont="1" applyFill="1" applyBorder="1" applyAlignment="1">
      <alignment horizontal="left" vertical="center"/>
    </xf>
    <xf numFmtId="0" fontId="93" fillId="0" borderId="49" xfId="0" applyFont="1" applyFill="1" applyBorder="1" applyAlignment="1">
      <alignment horizontal="left" vertical="center"/>
    </xf>
    <xf numFmtId="0" fontId="93" fillId="0" borderId="5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93" fillId="0" borderId="51" xfId="0" applyFont="1" applyFill="1" applyBorder="1" applyAlignment="1">
      <alignment horizontal="left" vertical="center"/>
    </xf>
    <xf numFmtId="43" fontId="0" fillId="0" borderId="21" xfId="72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>
      <alignment horizontal="left" vertical="center"/>
    </xf>
    <xf numFmtId="0" fontId="8" fillId="0" borderId="52" xfId="0" applyFont="1" applyFill="1" applyBorder="1" applyAlignment="1">
      <alignment horizontal="left" vertical="center"/>
    </xf>
    <xf numFmtId="0" fontId="102" fillId="38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left" vertical="center" indent="1"/>
    </xf>
    <xf numFmtId="0" fontId="82" fillId="0" borderId="10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94" fillId="35" borderId="18" xfId="0" applyFont="1" applyFill="1" applyBorder="1" applyAlignment="1">
      <alignment horizontal="center" vertical="center"/>
    </xf>
    <xf numFmtId="0" fontId="94" fillId="35" borderId="19" xfId="0" applyFont="1" applyFill="1" applyBorder="1" applyAlignment="1">
      <alignment horizontal="center" vertical="center"/>
    </xf>
    <xf numFmtId="0" fontId="94" fillId="34" borderId="18" xfId="0" applyFont="1" applyFill="1" applyBorder="1" applyAlignment="1">
      <alignment horizontal="center" vertical="center"/>
    </xf>
    <xf numFmtId="0" fontId="94" fillId="34" borderId="14" xfId="0" applyFont="1" applyFill="1" applyBorder="1" applyAlignment="1">
      <alignment horizontal="center" vertical="center"/>
    </xf>
    <xf numFmtId="0" fontId="94" fillId="34" borderId="19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left" vertical="center"/>
    </xf>
    <xf numFmtId="0" fontId="8" fillId="0" borderId="49" xfId="0" applyFont="1" applyFill="1" applyBorder="1" applyAlignment="1">
      <alignment horizontal="left" vertical="center"/>
    </xf>
    <xf numFmtId="0" fontId="8" fillId="0" borderId="50" xfId="0" applyFont="1" applyFill="1" applyBorder="1" applyAlignment="1">
      <alignment horizontal="left" vertical="center"/>
    </xf>
    <xf numFmtId="0" fontId="7" fillId="0" borderId="47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8" fillId="0" borderId="56" xfId="0" applyFont="1" applyFill="1" applyBorder="1" applyAlignment="1">
      <alignment horizontal="left" vertical="center"/>
    </xf>
    <xf numFmtId="0" fontId="8" fillId="0" borderId="57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0" fillId="0" borderId="47" xfId="0" applyFill="1" applyBorder="1" applyAlignment="1">
      <alignment horizontal="left" vertical="center"/>
    </xf>
    <xf numFmtId="0" fontId="0" fillId="0" borderId="54" xfId="0" applyFill="1" applyBorder="1" applyAlignment="1">
      <alignment horizontal="left" vertical="center"/>
    </xf>
    <xf numFmtId="0" fontId="0" fillId="0" borderId="55" xfId="0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94" fillId="35" borderId="41" xfId="0" applyFont="1" applyFill="1" applyBorder="1" applyAlignment="1">
      <alignment horizontal="center" vertical="center"/>
    </xf>
    <xf numFmtId="0" fontId="94" fillId="35" borderId="40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61" xfId="0" applyFont="1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87" fillId="0" borderId="53" xfId="0" applyFont="1" applyFill="1" applyBorder="1" applyAlignment="1">
      <alignment horizontal="left" vertical="center"/>
    </xf>
    <xf numFmtId="0" fontId="87" fillId="0" borderId="49" xfId="0" applyFont="1" applyFill="1" applyBorder="1" applyAlignment="1">
      <alignment horizontal="left" vertical="center"/>
    </xf>
    <xf numFmtId="0" fontId="87" fillId="0" borderId="50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49" fontId="95" fillId="35" borderId="0" xfId="0" applyNumberFormat="1" applyFont="1" applyFill="1" applyBorder="1" applyAlignment="1">
      <alignment horizontal="center" vertical="center" wrapText="1"/>
    </xf>
    <xf numFmtId="0" fontId="95" fillId="35" borderId="0" xfId="0" applyNumberFormat="1" applyFont="1" applyFill="1" applyBorder="1" applyAlignment="1">
      <alignment horizontal="center" vertical="center" wrapText="1"/>
    </xf>
    <xf numFmtId="0" fontId="95" fillId="35" borderId="25" xfId="0" applyNumberFormat="1" applyFont="1" applyFill="1" applyBorder="1" applyAlignment="1">
      <alignment horizontal="center" vertical="center" wrapText="1"/>
    </xf>
    <xf numFmtId="0" fontId="0" fillId="35" borderId="62" xfId="0" applyFill="1" applyBorder="1" applyAlignment="1">
      <alignment/>
    </xf>
    <xf numFmtId="0" fontId="0" fillId="35" borderId="63" xfId="0" applyFill="1" applyBorder="1" applyAlignment="1">
      <alignment/>
    </xf>
    <xf numFmtId="0" fontId="0" fillId="35" borderId="64" xfId="0" applyFill="1" applyBorder="1" applyAlignment="1">
      <alignment/>
    </xf>
    <xf numFmtId="0" fontId="0" fillId="35" borderId="65" xfId="0" applyFill="1" applyBorder="1" applyAlignment="1">
      <alignment/>
    </xf>
    <xf numFmtId="0" fontId="0" fillId="35" borderId="66" xfId="0" applyFill="1" applyBorder="1" applyAlignment="1">
      <alignment/>
    </xf>
    <xf numFmtId="0" fontId="0" fillId="35" borderId="67" xfId="0" applyFill="1" applyBorder="1" applyAlignment="1">
      <alignment/>
    </xf>
    <xf numFmtId="0" fontId="0" fillId="35" borderId="68" xfId="0" applyFill="1" applyBorder="1" applyAlignment="1">
      <alignment/>
    </xf>
    <xf numFmtId="0" fontId="0" fillId="35" borderId="69" xfId="0" applyFill="1" applyBorder="1" applyAlignment="1">
      <alignment/>
    </xf>
    <xf numFmtId="0" fontId="0" fillId="35" borderId="70" xfId="0" applyFill="1" applyBorder="1" applyAlignment="1">
      <alignment/>
    </xf>
    <xf numFmtId="0" fontId="103" fillId="35" borderId="63" xfId="0" applyFont="1" applyFill="1" applyBorder="1" applyAlignment="1">
      <alignment horizontal="left" wrapText="1"/>
    </xf>
    <xf numFmtId="0" fontId="103" fillId="35" borderId="66" xfId="0" applyFont="1" applyFill="1" applyBorder="1" applyAlignment="1">
      <alignment horizontal="left" wrapText="1"/>
    </xf>
    <xf numFmtId="0" fontId="103" fillId="35" borderId="69" xfId="0" applyFont="1" applyFill="1" applyBorder="1" applyAlignment="1">
      <alignment horizontal="left" wrapText="1"/>
    </xf>
    <xf numFmtId="0" fontId="95" fillId="35" borderId="71" xfId="0" applyFont="1" applyFill="1" applyBorder="1" applyAlignment="1">
      <alignment horizontal="center" vertical="center"/>
    </xf>
    <xf numFmtId="0" fontId="95" fillId="35" borderId="72" xfId="0" applyFont="1" applyFill="1" applyBorder="1" applyAlignment="1">
      <alignment horizontal="center" vertical="center"/>
    </xf>
    <xf numFmtId="0" fontId="95" fillId="35" borderId="73" xfId="0" applyFont="1" applyFill="1" applyBorder="1" applyAlignment="1">
      <alignment horizontal="center" vertical="center"/>
    </xf>
    <xf numFmtId="0" fontId="95" fillId="35" borderId="74" xfId="0" applyFont="1" applyFill="1" applyBorder="1" applyAlignment="1">
      <alignment horizontal="center" vertical="center"/>
    </xf>
    <xf numFmtId="0" fontId="95" fillId="35" borderId="75" xfId="0" applyFont="1" applyFill="1" applyBorder="1" applyAlignment="1">
      <alignment horizontal="center" vertical="center"/>
    </xf>
    <xf numFmtId="0" fontId="95" fillId="35" borderId="76" xfId="0" applyFont="1" applyFill="1" applyBorder="1" applyAlignment="1">
      <alignment horizontal="center" vertical="center"/>
    </xf>
    <xf numFmtId="0" fontId="96" fillId="35" borderId="63" xfId="0" applyFont="1" applyFill="1" applyBorder="1" applyAlignment="1">
      <alignment horizontal="center" vertical="center" wrapText="1"/>
    </xf>
    <xf numFmtId="0" fontId="96" fillId="35" borderId="77" xfId="0" applyFont="1" applyFill="1" applyBorder="1" applyAlignment="1">
      <alignment horizontal="center" vertical="center" wrapText="1"/>
    </xf>
    <xf numFmtId="0" fontId="94" fillId="35" borderId="78" xfId="0" applyFont="1" applyFill="1" applyBorder="1" applyAlignment="1">
      <alignment horizontal="center" vertical="center" wrapText="1"/>
    </xf>
    <xf numFmtId="0" fontId="94" fillId="35" borderId="79" xfId="0" applyFont="1" applyFill="1" applyBorder="1" applyAlignment="1">
      <alignment horizontal="center" vertical="center" wrapText="1"/>
    </xf>
    <xf numFmtId="0" fontId="94" fillId="35" borderId="62" xfId="0" applyFont="1" applyFill="1" applyBorder="1" applyAlignment="1">
      <alignment horizontal="center" vertical="center"/>
    </xf>
    <xf numFmtId="0" fontId="94" fillId="35" borderId="80" xfId="0" applyFont="1" applyFill="1" applyBorder="1" applyAlignment="1">
      <alignment horizontal="center" vertical="center"/>
    </xf>
    <xf numFmtId="0" fontId="87" fillId="0" borderId="20" xfId="0" applyFont="1" applyFill="1" applyBorder="1" applyAlignment="1">
      <alignment horizontal="left" vertical="center"/>
    </xf>
    <xf numFmtId="0" fontId="87" fillId="0" borderId="56" xfId="0" applyFont="1" applyFill="1" applyBorder="1" applyAlignment="1">
      <alignment horizontal="left" vertical="center"/>
    </xf>
    <xf numFmtId="0" fontId="87" fillId="0" borderId="57" xfId="0" applyFont="1" applyFill="1" applyBorder="1" applyAlignment="1">
      <alignment horizontal="left" vertical="center"/>
    </xf>
    <xf numFmtId="0" fontId="87" fillId="0" borderId="58" xfId="0" applyFont="1" applyFill="1" applyBorder="1" applyAlignment="1">
      <alignment horizontal="left" vertical="center"/>
    </xf>
    <xf numFmtId="0" fontId="0" fillId="0" borderId="81" xfId="0" applyFill="1" applyBorder="1" applyAlignment="1">
      <alignment horizontal="left" vertical="center"/>
    </xf>
    <xf numFmtId="0" fontId="0" fillId="0" borderId="82" xfId="0" applyFill="1" applyBorder="1" applyAlignment="1">
      <alignment horizontal="left" vertical="center"/>
    </xf>
    <xf numFmtId="0" fontId="0" fillId="0" borderId="83" xfId="0" applyFill="1" applyBorder="1" applyAlignment="1">
      <alignment horizontal="left" vertical="center"/>
    </xf>
    <xf numFmtId="0" fontId="95" fillId="35" borderId="84" xfId="0" applyFont="1" applyFill="1" applyBorder="1" applyAlignment="1">
      <alignment horizontal="center" vertical="center" wrapText="1"/>
    </xf>
    <xf numFmtId="0" fontId="95" fillId="35" borderId="85" xfId="0" applyFont="1" applyFill="1" applyBorder="1" applyAlignment="1">
      <alignment horizontal="center" vertical="center" wrapText="1"/>
    </xf>
    <xf numFmtId="0" fontId="95" fillId="35" borderId="86" xfId="0" applyFont="1" applyFill="1" applyBorder="1" applyAlignment="1">
      <alignment horizontal="center" vertical="center" wrapText="1"/>
    </xf>
    <xf numFmtId="0" fontId="95" fillId="35" borderId="87" xfId="0" applyFont="1" applyFill="1" applyBorder="1" applyAlignment="1">
      <alignment horizontal="center" vertical="center" wrapText="1"/>
    </xf>
    <xf numFmtId="0" fontId="95" fillId="35" borderId="88" xfId="0" applyFont="1" applyFill="1" applyBorder="1" applyAlignment="1">
      <alignment horizontal="center" vertical="center" wrapText="1"/>
    </xf>
    <xf numFmtId="0" fontId="94" fillId="35" borderId="63" xfId="0" applyFont="1" applyFill="1" applyBorder="1" applyAlignment="1">
      <alignment horizontal="center" vertical="center"/>
    </xf>
    <xf numFmtId="0" fontId="94" fillId="35" borderId="85" xfId="0" applyFont="1" applyFill="1" applyBorder="1" applyAlignment="1">
      <alignment horizontal="center" vertical="center"/>
    </xf>
    <xf numFmtId="0" fontId="94" fillId="35" borderId="77" xfId="0" applyFont="1" applyFill="1" applyBorder="1" applyAlignment="1">
      <alignment horizontal="center" vertical="center"/>
    </xf>
    <xf numFmtId="0" fontId="94" fillId="35" borderId="89" xfId="0" applyFont="1" applyFill="1" applyBorder="1" applyAlignment="1">
      <alignment horizontal="center" vertical="center"/>
    </xf>
    <xf numFmtId="0" fontId="94" fillId="35" borderId="90" xfId="0" applyFont="1" applyFill="1" applyBorder="1" applyAlignment="1">
      <alignment horizontal="center" vertical="center" wrapText="1"/>
    </xf>
    <xf numFmtId="0" fontId="94" fillId="35" borderId="25" xfId="0" applyFont="1" applyFill="1" applyBorder="1" applyAlignment="1">
      <alignment horizontal="center" vertical="center" wrapText="1"/>
    </xf>
    <xf numFmtId="0" fontId="94" fillId="35" borderId="91" xfId="0" applyFont="1" applyFill="1" applyBorder="1" applyAlignment="1">
      <alignment horizontal="center" vertical="center"/>
    </xf>
    <xf numFmtId="0" fontId="94" fillId="35" borderId="79" xfId="0" applyFont="1" applyFill="1" applyBorder="1" applyAlignment="1">
      <alignment horizontal="center" vertical="center"/>
    </xf>
    <xf numFmtId="0" fontId="94" fillId="35" borderId="91" xfId="0" applyFont="1" applyFill="1" applyBorder="1" applyAlignment="1">
      <alignment horizontal="center" vertical="center" wrapText="1"/>
    </xf>
    <xf numFmtId="0" fontId="94" fillId="35" borderId="92" xfId="0" applyFont="1" applyFill="1" applyBorder="1" applyAlignment="1">
      <alignment horizontal="center" vertical="center" wrapText="1"/>
    </xf>
    <xf numFmtId="0" fontId="94" fillId="35" borderId="77" xfId="0" applyFont="1" applyFill="1" applyBorder="1" applyAlignment="1">
      <alignment horizontal="center" vertical="center" wrapText="1"/>
    </xf>
    <xf numFmtId="0" fontId="7" fillId="0" borderId="93" xfId="0" applyFont="1" applyBorder="1" applyAlignment="1">
      <alignment horizontal="left" vertical="center"/>
    </xf>
    <xf numFmtId="0" fontId="7" fillId="0" borderId="90" xfId="0" applyFont="1" applyBorder="1" applyAlignment="1">
      <alignment horizontal="left" vertical="center"/>
    </xf>
    <xf numFmtId="0" fontId="7" fillId="0" borderId="94" xfId="0" applyFont="1" applyBorder="1" applyAlignment="1">
      <alignment horizontal="left" vertical="center"/>
    </xf>
    <xf numFmtId="0" fontId="97" fillId="0" borderId="0" xfId="0" applyFont="1" applyBorder="1" applyAlignment="1">
      <alignment horizontal="center" vertical="center" wrapText="1"/>
    </xf>
    <xf numFmtId="0" fontId="99" fillId="0" borderId="0" xfId="0" applyFont="1" applyBorder="1" applyAlignment="1">
      <alignment horizontal="center"/>
    </xf>
    <xf numFmtId="49" fontId="95" fillId="0" borderId="0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/>
    </xf>
    <xf numFmtId="0" fontId="95" fillId="35" borderId="18" xfId="0" applyFont="1" applyFill="1" applyBorder="1" applyAlignment="1">
      <alignment horizontal="center" vertical="center"/>
    </xf>
    <xf numFmtId="0" fontId="95" fillId="35" borderId="14" xfId="0" applyFont="1" applyFill="1" applyBorder="1" applyAlignment="1">
      <alignment horizontal="center" vertical="center"/>
    </xf>
    <xf numFmtId="0" fontId="87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7" fillId="0" borderId="0" xfId="0" applyFont="1" applyAlignment="1">
      <alignment horizontal="center" vertical="top"/>
    </xf>
    <xf numFmtId="49" fontId="101" fillId="35" borderId="95" xfId="0" applyNumberFormat="1" applyFont="1" applyFill="1" applyBorder="1" applyAlignment="1">
      <alignment horizontal="center" vertical="center" wrapText="1"/>
    </xf>
    <xf numFmtId="49" fontId="101" fillId="35" borderId="9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95" fillId="0" borderId="0" xfId="0" applyFont="1" applyFill="1" applyBorder="1" applyAlignment="1">
      <alignment horizontal="center" vertical="center"/>
    </xf>
    <xf numFmtId="49" fontId="101" fillId="0" borderId="0" xfId="0" applyNumberFormat="1" applyFont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95" fillId="35" borderId="97" xfId="0" applyFont="1" applyFill="1" applyBorder="1" applyAlignment="1">
      <alignment horizontal="center" vertical="center" wrapText="1"/>
    </xf>
    <xf numFmtId="0" fontId="95" fillId="35" borderId="98" xfId="0" applyFont="1" applyFill="1" applyBorder="1" applyAlignment="1">
      <alignment horizontal="center" vertical="center" wrapText="1"/>
    </xf>
    <xf numFmtId="0" fontId="95" fillId="35" borderId="99" xfId="0" applyFont="1" applyFill="1" applyBorder="1" applyAlignment="1">
      <alignment horizontal="center" vertical="center" wrapText="1"/>
    </xf>
    <xf numFmtId="0" fontId="95" fillId="35" borderId="100" xfId="0" applyFont="1" applyFill="1" applyBorder="1" applyAlignment="1">
      <alignment horizontal="center" vertical="center" wrapText="1"/>
    </xf>
    <xf numFmtId="0" fontId="95" fillId="35" borderId="101" xfId="0" applyFont="1" applyFill="1" applyBorder="1" applyAlignment="1">
      <alignment horizontal="center" vertical="center"/>
    </xf>
    <xf numFmtId="0" fontId="95" fillId="35" borderId="90" xfId="0" applyFont="1" applyFill="1" applyBorder="1" applyAlignment="1">
      <alignment horizontal="center" vertical="center"/>
    </xf>
    <xf numFmtId="0" fontId="95" fillId="35" borderId="102" xfId="0" applyFont="1" applyFill="1" applyBorder="1" applyAlignment="1">
      <alignment horizontal="center" vertical="center"/>
    </xf>
    <xf numFmtId="0" fontId="95" fillId="35" borderId="103" xfId="0" applyFont="1" applyFill="1" applyBorder="1" applyAlignment="1">
      <alignment horizontal="center" vertical="center"/>
    </xf>
    <xf numFmtId="0" fontId="95" fillId="35" borderId="0" xfId="0" applyFont="1" applyFill="1" applyBorder="1" applyAlignment="1">
      <alignment horizontal="center" vertical="center"/>
    </xf>
    <xf numFmtId="0" fontId="95" fillId="35" borderId="33" xfId="0" applyFont="1" applyFill="1" applyBorder="1" applyAlignment="1">
      <alignment horizontal="center" vertical="center"/>
    </xf>
    <xf numFmtId="0" fontId="104" fillId="35" borderId="39" xfId="0" applyFont="1" applyFill="1" applyBorder="1" applyAlignment="1">
      <alignment horizontal="center" vertical="center" wrapText="1"/>
    </xf>
    <xf numFmtId="0" fontId="104" fillId="35" borderId="90" xfId="0" applyFont="1" applyFill="1" applyBorder="1" applyAlignment="1">
      <alignment horizontal="center" vertical="center" wrapText="1"/>
    </xf>
    <xf numFmtId="0" fontId="104" fillId="35" borderId="32" xfId="0" applyFont="1" applyFill="1" applyBorder="1" applyAlignment="1">
      <alignment horizontal="center" vertical="center" wrapText="1"/>
    </xf>
    <xf numFmtId="0" fontId="104" fillId="35" borderId="0" xfId="0" applyFont="1" applyFill="1" applyBorder="1" applyAlignment="1">
      <alignment horizontal="center" vertical="center" wrapText="1"/>
    </xf>
    <xf numFmtId="0" fontId="104" fillId="35" borderId="37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182" fontId="3" fillId="36" borderId="48" xfId="0" applyNumberFormat="1" applyFont="1" applyFill="1" applyBorder="1" applyAlignment="1">
      <alignment horizontal="center" vertical="center"/>
    </xf>
    <xf numFmtId="182" fontId="3" fillId="36" borderId="50" xfId="0" applyNumberFormat="1" applyFont="1" applyFill="1" applyBorder="1" applyAlignment="1">
      <alignment horizontal="center" vertical="center"/>
    </xf>
    <xf numFmtId="180" fontId="3" fillId="0" borderId="10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  <xf numFmtId="0" fontId="5" fillId="35" borderId="105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 vertical="center"/>
    </xf>
    <xf numFmtId="0" fontId="5" fillId="35" borderId="34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35" borderId="106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27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58" fillId="0" borderId="41" xfId="54" applyFont="1" applyBorder="1" applyAlignment="1">
      <alignment horizontal="center" vertical="center"/>
      <protection/>
    </xf>
    <xf numFmtId="0" fontId="58" fillId="0" borderId="107" xfId="54" applyFont="1" applyBorder="1" applyAlignment="1">
      <alignment horizontal="center" vertical="center"/>
      <protection/>
    </xf>
    <xf numFmtId="0" fontId="58" fillId="0" borderId="40" xfId="54" applyFont="1" applyBorder="1" applyAlignment="1">
      <alignment horizontal="center" vertical="center"/>
      <protection/>
    </xf>
    <xf numFmtId="0" fontId="81" fillId="0" borderId="0" xfId="54" applyFont="1" applyBorder="1" applyAlignment="1">
      <alignment horizontal="center"/>
      <protection/>
    </xf>
    <xf numFmtId="49" fontId="101" fillId="35" borderId="18" xfId="0" applyNumberFormat="1" applyFont="1" applyFill="1" applyBorder="1" applyAlignment="1">
      <alignment horizontal="center" vertical="center" wrapText="1"/>
    </xf>
    <xf numFmtId="0" fontId="101" fillId="35" borderId="14" xfId="0" applyNumberFormat="1" applyFont="1" applyFill="1" applyBorder="1" applyAlignment="1">
      <alignment horizontal="center" vertical="center" wrapText="1"/>
    </xf>
    <xf numFmtId="0" fontId="101" fillId="35" borderId="19" xfId="0" applyNumberFormat="1" applyFont="1" applyFill="1" applyBorder="1" applyAlignment="1">
      <alignment horizontal="center" vertical="center" wrapText="1"/>
    </xf>
    <xf numFmtId="0" fontId="105" fillId="0" borderId="32" xfId="0" applyFont="1" applyFill="1" applyBorder="1" applyAlignment="1">
      <alignment horizontal="center" vertical="center" textRotation="90"/>
    </xf>
    <xf numFmtId="0" fontId="105" fillId="0" borderId="37" xfId="0" applyFont="1" applyFill="1" applyBorder="1" applyAlignment="1">
      <alignment horizontal="center" vertical="center" textRotation="90"/>
    </xf>
    <xf numFmtId="0" fontId="101" fillId="0" borderId="104" xfId="0" applyFont="1" applyFill="1" applyBorder="1" applyAlignment="1">
      <alignment horizontal="center"/>
    </xf>
    <xf numFmtId="0" fontId="101" fillId="0" borderId="0" xfId="0" applyFont="1" applyFill="1" applyBorder="1" applyAlignment="1">
      <alignment horizontal="center"/>
    </xf>
    <xf numFmtId="0" fontId="101" fillId="0" borderId="33" xfId="0" applyFont="1" applyFill="1" applyBorder="1" applyAlignment="1">
      <alignment horizontal="center"/>
    </xf>
    <xf numFmtId="0" fontId="92" fillId="0" borderId="104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0" fontId="92" fillId="0" borderId="33" xfId="0" applyFont="1" applyFill="1" applyBorder="1" applyAlignment="1">
      <alignment horizontal="center"/>
    </xf>
    <xf numFmtId="0" fontId="92" fillId="0" borderId="48" xfId="54" applyFont="1" applyBorder="1" applyAlignment="1">
      <alignment horizontal="center" vertical="center"/>
      <protection/>
    </xf>
    <xf numFmtId="0" fontId="92" fillId="0" borderId="50" xfId="54" applyFont="1" applyBorder="1" applyAlignment="1">
      <alignment horizontal="center" vertical="center"/>
      <protection/>
    </xf>
    <xf numFmtId="0" fontId="92" fillId="0" borderId="108" xfId="0" applyFont="1" applyFill="1" applyBorder="1" applyAlignment="1">
      <alignment horizontal="center"/>
    </xf>
    <xf numFmtId="0" fontId="92" fillId="0" borderId="25" xfId="0" applyFont="1" applyFill="1" applyBorder="1" applyAlignment="1">
      <alignment horizontal="center"/>
    </xf>
    <xf numFmtId="0" fontId="92" fillId="0" borderId="38" xfId="0" applyFont="1" applyFill="1" applyBorder="1" applyAlignment="1">
      <alignment horizontal="center"/>
    </xf>
    <xf numFmtId="0" fontId="84" fillId="34" borderId="18" xfId="54" applyFont="1" applyFill="1" applyBorder="1" applyAlignment="1">
      <alignment horizontal="center" vertical="center"/>
      <protection/>
    </xf>
    <xf numFmtId="0" fontId="84" fillId="34" borderId="19" xfId="54" applyFont="1" applyFill="1" applyBorder="1" applyAlignment="1">
      <alignment horizontal="center" vertical="center"/>
      <protection/>
    </xf>
    <xf numFmtId="0" fontId="106" fillId="34" borderId="39" xfId="54" applyFont="1" applyFill="1" applyBorder="1" applyAlignment="1">
      <alignment horizontal="center" vertical="center"/>
      <protection/>
    </xf>
    <xf numFmtId="0" fontId="106" fillId="34" borderId="90" xfId="54" applyFont="1" applyFill="1" applyBorder="1" applyAlignment="1">
      <alignment horizontal="center" vertical="center"/>
      <protection/>
    </xf>
    <xf numFmtId="0" fontId="106" fillId="34" borderId="102" xfId="54" applyFont="1" applyFill="1" applyBorder="1" applyAlignment="1">
      <alignment horizontal="center" vertical="center"/>
      <protection/>
    </xf>
    <xf numFmtId="0" fontId="106" fillId="34" borderId="37" xfId="54" applyFont="1" applyFill="1" applyBorder="1" applyAlignment="1">
      <alignment horizontal="center" vertical="center"/>
      <protection/>
    </xf>
    <xf numFmtId="0" fontId="106" fillId="34" borderId="25" xfId="54" applyFont="1" applyFill="1" applyBorder="1" applyAlignment="1">
      <alignment horizontal="center" vertical="center"/>
      <protection/>
    </xf>
    <xf numFmtId="0" fontId="106" fillId="34" borderId="38" xfId="54" applyFont="1" applyFill="1" applyBorder="1" applyAlignment="1">
      <alignment horizontal="center" vertical="center"/>
      <protection/>
    </xf>
    <xf numFmtId="0" fontId="69" fillId="0" borderId="39" xfId="0" applyFont="1" applyBorder="1" applyAlignment="1">
      <alignment horizontal="center"/>
    </xf>
    <xf numFmtId="0" fontId="69" fillId="0" borderId="90" xfId="0" applyFont="1" applyBorder="1" applyAlignment="1">
      <alignment horizontal="center"/>
    </xf>
    <xf numFmtId="0" fontId="69" fillId="0" borderId="102" xfId="0" applyFont="1" applyBorder="1" applyAlignment="1">
      <alignment horizontal="center"/>
    </xf>
    <xf numFmtId="0" fontId="69" fillId="0" borderId="32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33" xfId="0" applyFont="1" applyBorder="1" applyAlignment="1">
      <alignment horizontal="center"/>
    </xf>
    <xf numFmtId="0" fontId="69" fillId="0" borderId="37" xfId="0" applyFont="1" applyBorder="1" applyAlignment="1">
      <alignment horizontal="center"/>
    </xf>
    <xf numFmtId="0" fontId="69" fillId="0" borderId="25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58" fillId="0" borderId="0" xfId="54" applyFont="1" applyFill="1" applyBorder="1" applyAlignment="1">
      <alignment horizontal="center"/>
      <protection/>
    </xf>
    <xf numFmtId="0" fontId="107" fillId="0" borderId="0" xfId="54" applyFont="1" applyFill="1" applyBorder="1" applyAlignment="1">
      <alignment horizontal="center" vertical="top"/>
      <protection/>
    </xf>
    <xf numFmtId="0" fontId="108" fillId="0" borderId="69" xfId="54" applyFont="1" applyFill="1" applyBorder="1" applyAlignment="1">
      <alignment horizontal="right" vertical="center"/>
      <protection/>
    </xf>
    <xf numFmtId="0" fontId="79" fillId="0" borderId="71" xfId="54" applyFont="1" applyFill="1" applyBorder="1" applyAlignment="1">
      <alignment horizontal="left" vertical="center" wrapText="1" indent="1"/>
      <protection/>
    </xf>
    <xf numFmtId="0" fontId="79" fillId="0" borderId="85" xfId="54" applyFont="1" applyFill="1" applyBorder="1" applyAlignment="1">
      <alignment horizontal="left" vertical="center" wrapText="1" indent="1"/>
      <protection/>
    </xf>
    <xf numFmtId="0" fontId="79" fillId="0" borderId="109" xfId="54" applyFont="1" applyFill="1" applyBorder="1" applyAlignment="1">
      <alignment horizontal="left" vertical="center" wrapText="1" indent="1"/>
      <protection/>
    </xf>
    <xf numFmtId="0" fontId="79" fillId="0" borderId="110" xfId="54" applyFont="1" applyFill="1" applyBorder="1" applyAlignment="1">
      <alignment horizontal="left" vertical="center" wrapText="1" indent="1"/>
      <protection/>
    </xf>
    <xf numFmtId="0" fontId="79" fillId="0" borderId="111" xfId="54" applyFont="1" applyFill="1" applyBorder="1" applyAlignment="1">
      <alignment horizontal="left" vertical="center" wrapText="1" indent="1"/>
      <protection/>
    </xf>
    <xf numFmtId="0" fontId="79" fillId="0" borderId="89" xfId="54" applyFont="1" applyFill="1" applyBorder="1" applyAlignment="1">
      <alignment horizontal="left" vertical="center" wrapText="1" indent="1"/>
      <protection/>
    </xf>
    <xf numFmtId="49" fontId="99" fillId="0" borderId="41" xfId="54" applyNumberFormat="1" applyFont="1" applyBorder="1" applyAlignment="1">
      <alignment horizontal="center" vertical="center" wrapText="1"/>
      <protection/>
    </xf>
    <xf numFmtId="0" fontId="99" fillId="0" borderId="40" xfId="54" applyFont="1" applyBorder="1" applyAlignment="1">
      <alignment horizontal="center" vertical="center" wrapText="1"/>
      <protection/>
    </xf>
    <xf numFmtId="49" fontId="92" fillId="0" borderId="104" xfId="0" applyNumberFormat="1" applyFont="1" applyFill="1" applyBorder="1" applyAlignment="1">
      <alignment horizontal="center"/>
    </xf>
    <xf numFmtId="0" fontId="58" fillId="0" borderId="14" xfId="54" applyFont="1" applyBorder="1" applyAlignment="1">
      <alignment horizontal="left" vertical="top"/>
      <protection/>
    </xf>
    <xf numFmtId="0" fontId="0" fillId="0" borderId="92" xfId="0" applyBorder="1" applyAlignment="1">
      <alignment horizontal="center"/>
    </xf>
  </cellXfs>
  <cellStyles count="6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ConditionalStyle_1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Comma" xfId="45"/>
    <cellStyle name="Excel Built-in Percent" xfId="46"/>
    <cellStyle name="Heading" xfId="47"/>
    <cellStyle name="Heading1" xfId="48"/>
    <cellStyle name="Incorreto" xfId="49"/>
    <cellStyle name="Currency" xfId="50"/>
    <cellStyle name="Currency [0]" xfId="51"/>
    <cellStyle name="Moeda 2" xfId="52"/>
    <cellStyle name="Neutra" xfId="53"/>
    <cellStyle name="Normal 2" xfId="54"/>
    <cellStyle name="Normal 3" xfId="55"/>
    <cellStyle name="Nota" xfId="56"/>
    <cellStyle name="Percent" xfId="57"/>
    <cellStyle name="Porcentagem 2" xfId="58"/>
    <cellStyle name="Result" xfId="59"/>
    <cellStyle name="Result2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219075</xdr:rowOff>
    </xdr:from>
    <xdr:to>
      <xdr:col>2</xdr:col>
      <xdr:colOff>4638675</xdr:colOff>
      <xdr:row>1</xdr:row>
      <xdr:rowOff>962025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"/>
          <a:ext cx="6848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0</xdr:row>
      <xdr:rowOff>66675</xdr:rowOff>
    </xdr:from>
    <xdr:to>
      <xdr:col>6</xdr:col>
      <xdr:colOff>4800600</xdr:colOff>
      <xdr:row>4</xdr:row>
      <xdr:rowOff>238125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66675"/>
          <a:ext cx="106680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1676400</xdr:colOff>
      <xdr:row>0</xdr:row>
      <xdr:rowOff>28575</xdr:rowOff>
    </xdr:from>
    <xdr:to>
      <xdr:col>8</xdr:col>
      <xdr:colOff>666750</xdr:colOff>
      <xdr:row>1</xdr:row>
      <xdr:rowOff>762000</xdr:rowOff>
    </xdr:to>
    <xdr:pic>
      <xdr:nvPicPr>
        <xdr:cNvPr id="1" name="Figura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86025" y="28575"/>
          <a:ext cx="841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304800</xdr:colOff>
      <xdr:row>8</xdr:row>
      <xdr:rowOff>180975</xdr:rowOff>
    </xdr:from>
    <xdr:to>
      <xdr:col>4</xdr:col>
      <xdr:colOff>619125</xdr:colOff>
      <xdr:row>8</xdr:row>
      <xdr:rowOff>609600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495425"/>
          <a:ext cx="53435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619125</xdr:colOff>
      <xdr:row>1</xdr:row>
      <xdr:rowOff>9525</xdr:rowOff>
    </xdr:from>
    <xdr:to>
      <xdr:col>4</xdr:col>
      <xdr:colOff>800100</xdr:colOff>
      <xdr:row>4</xdr:row>
      <xdr:rowOff>85725</xdr:rowOff>
    </xdr:to>
    <xdr:pic>
      <xdr:nvPicPr>
        <xdr:cNvPr id="2" name="Figura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200025"/>
          <a:ext cx="5867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M9" sqref="M9"/>
    </sheetView>
  </sheetViews>
  <sheetFormatPr defaultColWidth="8.5" defaultRowHeight="14.25"/>
  <cols>
    <col min="1" max="1" width="8.5" style="1" customWidth="1"/>
    <col min="2" max="2" width="14.69921875" style="1" customWidth="1"/>
    <col min="3" max="3" width="48.8984375" style="1" customWidth="1"/>
    <col min="4" max="16384" width="8.5" style="1" customWidth="1"/>
  </cols>
  <sheetData>
    <row r="1" spans="1:10" ht="14.25">
      <c r="A1"/>
      <c r="B1"/>
      <c r="C1"/>
      <c r="F1"/>
      <c r="G1"/>
      <c r="H1"/>
      <c r="I1"/>
      <c r="J1"/>
    </row>
    <row r="2" spans="1:10" ht="89.25" customHeight="1">
      <c r="A2" s="384"/>
      <c r="B2" s="384"/>
      <c r="C2" s="384"/>
      <c r="F2"/>
      <c r="G2"/>
      <c r="H2"/>
      <c r="I2"/>
      <c r="J2"/>
    </row>
    <row r="3" spans="1:3" ht="41.25" customHeight="1">
      <c r="A3" s="193" t="s">
        <v>0</v>
      </c>
      <c r="B3" s="193"/>
      <c r="C3" s="193"/>
    </row>
    <row r="4" ht="4.5" customHeight="1"/>
    <row r="5" spans="1:10" ht="25.5" customHeight="1">
      <c r="A5" s="2" t="s">
        <v>44</v>
      </c>
      <c r="B5" s="3"/>
      <c r="C5" s="58" t="s">
        <v>167</v>
      </c>
      <c r="F5" s="4" t="s">
        <v>2</v>
      </c>
      <c r="G5" s="4"/>
      <c r="H5" s="4"/>
      <c r="I5" s="4"/>
      <c r="J5" s="4"/>
    </row>
    <row r="6" ht="4.5" customHeight="1"/>
    <row r="7" spans="1:10" ht="25.5" customHeight="1">
      <c r="A7" s="2" t="s">
        <v>1</v>
      </c>
      <c r="B7" s="3"/>
      <c r="C7" s="58" t="s">
        <v>166</v>
      </c>
      <c r="F7" s="4" t="s">
        <v>2</v>
      </c>
      <c r="G7" s="4"/>
      <c r="H7" s="4"/>
      <c r="I7" s="4"/>
      <c r="J7" s="4"/>
    </row>
    <row r="8" spans="1:10" ht="4.5" customHeight="1">
      <c r="A8" s="5"/>
      <c r="B8" s="6"/>
      <c r="C8" s="59"/>
      <c r="F8" s="4"/>
      <c r="G8" s="4"/>
      <c r="H8" s="4"/>
      <c r="I8" s="4"/>
      <c r="J8" s="4"/>
    </row>
    <row r="9" spans="1:10" ht="24.75" customHeight="1">
      <c r="A9" s="194" t="s">
        <v>3</v>
      </c>
      <c r="B9" s="194"/>
      <c r="C9" s="60" t="s">
        <v>4</v>
      </c>
      <c r="F9" s="4"/>
      <c r="G9" s="4"/>
      <c r="H9" s="4"/>
      <c r="I9" s="4"/>
      <c r="J9" s="4"/>
    </row>
    <row r="10" spans="3:10" ht="4.5" customHeight="1">
      <c r="C10" s="59"/>
      <c r="F10" s="4"/>
      <c r="G10" s="4"/>
      <c r="H10" s="4"/>
      <c r="I10" s="4"/>
      <c r="J10" s="4"/>
    </row>
    <row r="11" spans="1:10" ht="14.25">
      <c r="A11" s="195" t="s">
        <v>5</v>
      </c>
      <c r="B11" s="7" t="s">
        <v>6</v>
      </c>
      <c r="C11" s="61" t="s">
        <v>108</v>
      </c>
      <c r="F11" s="4"/>
      <c r="G11" s="4"/>
      <c r="H11" s="4"/>
      <c r="I11" s="4"/>
      <c r="J11" s="4"/>
    </row>
    <row r="12" spans="1:10" ht="14.25">
      <c r="A12" s="195"/>
      <c r="B12" s="8" t="s">
        <v>7</v>
      </c>
      <c r="C12" s="62" t="s">
        <v>109</v>
      </c>
      <c r="F12" s="4"/>
      <c r="G12" s="4"/>
      <c r="H12" s="4"/>
      <c r="I12" s="4"/>
      <c r="J12" s="4"/>
    </row>
    <row r="13" spans="1:10" ht="14.25">
      <c r="A13" s="195"/>
      <c r="B13" s="7" t="s">
        <v>8</v>
      </c>
      <c r="C13" s="61" t="s">
        <v>110</v>
      </c>
      <c r="F13" s="4"/>
      <c r="G13" s="4"/>
      <c r="H13" s="4"/>
      <c r="I13" s="4"/>
      <c r="J13" s="4"/>
    </row>
    <row r="14" spans="3:10" ht="4.5" customHeight="1">
      <c r="C14" s="59"/>
      <c r="F14" s="4"/>
      <c r="G14" s="4"/>
      <c r="H14" s="4"/>
      <c r="I14" s="4"/>
      <c r="J14" s="4"/>
    </row>
    <row r="15" spans="1:10" ht="26.25" customHeight="1">
      <c r="A15" s="196" t="s">
        <v>9</v>
      </c>
      <c r="B15" s="196"/>
      <c r="C15" s="9" t="s">
        <v>134</v>
      </c>
      <c r="F15" s="4"/>
      <c r="G15" s="4"/>
      <c r="H15" s="4"/>
      <c r="I15" s="4"/>
      <c r="J15" s="4"/>
    </row>
    <row r="16" ht="9" customHeight="1">
      <c r="C16" s="59"/>
    </row>
    <row r="17" spans="1:3" ht="35.25" customHeight="1">
      <c r="A17" s="196" t="s">
        <v>10</v>
      </c>
      <c r="B17" s="196"/>
      <c r="C17" s="9" t="s">
        <v>135</v>
      </c>
    </row>
  </sheetData>
  <sheetProtection/>
  <mergeCells count="6">
    <mergeCell ref="A3:C3"/>
    <mergeCell ref="A9:B9"/>
    <mergeCell ref="A11:A13"/>
    <mergeCell ref="A15:B15"/>
    <mergeCell ref="A17:B17"/>
    <mergeCell ref="A2:C2"/>
  </mergeCells>
  <printOptions/>
  <pageMargins left="1.299212598425197" right="0.5118110236220472" top="1.1811023622047245" bottom="1.1811023622047245" header="0.7874015748031497" footer="0.7874015748031497"/>
  <pageSetup fitToHeight="0" fitToWidth="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8"/>
  <sheetViews>
    <sheetView tabSelected="1" view="pageBreakPreview" zoomScaleSheetLayoutView="100" zoomScalePageLayoutView="0" workbookViewId="0" topLeftCell="A1">
      <selection activeCell="I24" sqref="I24"/>
    </sheetView>
  </sheetViews>
  <sheetFormatPr defaultColWidth="8" defaultRowHeight="13.5" customHeight="1"/>
  <cols>
    <col min="1" max="1" width="11.19921875" style="1" customWidth="1"/>
    <col min="2" max="2" width="8.3984375" style="0" customWidth="1"/>
    <col min="3" max="3" width="11.3984375" style="0" customWidth="1"/>
    <col min="4" max="4" width="14.59765625" style="0" customWidth="1"/>
    <col min="5" max="5" width="21" style="0" customWidth="1"/>
    <col min="6" max="6" width="14.59765625" style="0" customWidth="1"/>
    <col min="7" max="7" width="64.3984375" style="0" customWidth="1"/>
    <col min="8" max="8" width="9.19921875" style="0" customWidth="1"/>
    <col min="9" max="9" width="12.09765625" style="0" customWidth="1"/>
    <col min="10" max="10" width="13.8984375" style="42" customWidth="1"/>
    <col min="11" max="11" width="14" style="42" customWidth="1"/>
    <col min="12" max="12" width="21.19921875" style="0" customWidth="1"/>
    <col min="13" max="13" width="9.5" style="0" customWidth="1"/>
    <col min="14" max="14" width="13.3984375" style="0" customWidth="1"/>
    <col min="15" max="16" width="15.59765625" style="0" customWidth="1"/>
  </cols>
  <sheetData>
    <row r="1" spans="2:22" ht="19.5" customHeight="1">
      <c r="B1" s="233"/>
      <c r="C1" s="234"/>
      <c r="D1" s="235"/>
      <c r="E1" s="235"/>
      <c r="F1" s="242" t="s">
        <v>19</v>
      </c>
      <c r="G1" s="242"/>
      <c r="H1" s="245" t="s">
        <v>20</v>
      </c>
      <c r="I1" s="246"/>
      <c r="J1" s="246"/>
      <c r="K1" s="246"/>
      <c r="L1" s="247"/>
      <c r="M1" s="20"/>
      <c r="N1" s="21"/>
      <c r="O1" s="22"/>
      <c r="P1" s="22"/>
      <c r="Q1" s="22"/>
      <c r="R1" s="22"/>
      <c r="S1" s="22"/>
      <c r="T1" s="22"/>
      <c r="U1" s="22"/>
      <c r="V1" s="12"/>
    </row>
    <row r="2" spans="2:22" ht="19.5" customHeight="1" thickBot="1">
      <c r="B2" s="236"/>
      <c r="C2" s="237"/>
      <c r="D2" s="238"/>
      <c r="E2" s="238"/>
      <c r="F2" s="243"/>
      <c r="G2" s="243"/>
      <c r="H2" s="248"/>
      <c r="I2" s="249"/>
      <c r="J2" s="249"/>
      <c r="K2" s="249"/>
      <c r="L2" s="250"/>
      <c r="M2" s="20"/>
      <c r="N2" s="21"/>
      <c r="O2" s="22"/>
      <c r="P2" s="22"/>
      <c r="Q2" s="22"/>
      <c r="R2" s="22"/>
      <c r="S2" s="22"/>
      <c r="T2" s="22"/>
      <c r="U2" s="22"/>
      <c r="V2" s="12"/>
    </row>
    <row r="3" spans="2:22" ht="19.5" customHeight="1">
      <c r="B3" s="236"/>
      <c r="C3" s="237"/>
      <c r="D3" s="238"/>
      <c r="E3" s="238"/>
      <c r="F3" s="243"/>
      <c r="G3" s="243"/>
      <c r="H3" s="150" t="s">
        <v>9</v>
      </c>
      <c r="I3" s="264" t="str">
        <f>DADOS!C15</f>
        <v>E.M.E.F. Profª Dionéia Soares - Acréscimo</v>
      </c>
      <c r="J3" s="264"/>
      <c r="K3" s="264"/>
      <c r="L3" s="265"/>
      <c r="M3" s="23"/>
      <c r="N3" s="24"/>
      <c r="O3" s="25"/>
      <c r="P3" s="25"/>
      <c r="Q3" s="25"/>
      <c r="R3" s="25"/>
      <c r="S3" s="25"/>
      <c r="T3" s="25"/>
      <c r="U3" s="25"/>
      <c r="V3" s="12"/>
    </row>
    <row r="4" spans="2:22" ht="19.5" customHeight="1" thickBot="1">
      <c r="B4" s="236"/>
      <c r="C4" s="237"/>
      <c r="D4" s="238"/>
      <c r="E4" s="238"/>
      <c r="F4" s="243"/>
      <c r="G4" s="243"/>
      <c r="H4" s="153"/>
      <c r="I4" s="266"/>
      <c r="J4" s="266"/>
      <c r="K4" s="267"/>
      <c r="L4" s="268"/>
      <c r="M4" s="26"/>
      <c r="N4" s="21"/>
      <c r="O4" s="25"/>
      <c r="P4" s="25"/>
      <c r="Q4" s="25"/>
      <c r="R4" s="25"/>
      <c r="S4" s="25"/>
      <c r="T4" s="25"/>
      <c r="U4" s="25"/>
      <c r="V4" s="12"/>
    </row>
    <row r="5" spans="2:22" ht="19.5" customHeight="1">
      <c r="B5" s="236"/>
      <c r="C5" s="237"/>
      <c r="D5" s="238"/>
      <c r="E5" s="238"/>
      <c r="F5" s="243"/>
      <c r="G5" s="243"/>
      <c r="H5" s="152" t="s">
        <v>21</v>
      </c>
      <c r="I5" s="230" t="str">
        <f>DADOS!C7</f>
        <v>Abril - 2022 - Com desoneração</v>
      </c>
      <c r="J5" s="231"/>
      <c r="K5" s="157" t="s">
        <v>61</v>
      </c>
      <c r="L5" s="157" t="s">
        <v>99</v>
      </c>
      <c r="M5" s="130"/>
      <c r="N5" s="21"/>
      <c r="O5" s="20"/>
      <c r="P5" s="20"/>
      <c r="Q5" s="20"/>
      <c r="R5" s="20"/>
      <c r="S5" s="27"/>
      <c r="T5" s="24"/>
      <c r="U5" s="28"/>
      <c r="V5" s="12"/>
    </row>
    <row r="6" spans="2:22" ht="19.5" customHeight="1" thickBot="1">
      <c r="B6" s="239"/>
      <c r="C6" s="240"/>
      <c r="D6" s="241"/>
      <c r="E6" s="241"/>
      <c r="F6" s="244"/>
      <c r="G6" s="244"/>
      <c r="H6" s="151"/>
      <c r="I6" s="232"/>
      <c r="J6" s="232"/>
      <c r="K6" s="155">
        <f>BDI!E24</f>
        <v>23.94</v>
      </c>
      <c r="L6" s="156">
        <v>85.03</v>
      </c>
      <c r="M6" s="29"/>
      <c r="N6" s="21"/>
      <c r="O6" s="20"/>
      <c r="P6" s="20"/>
      <c r="Q6" s="20"/>
      <c r="R6" s="20"/>
      <c r="S6" s="27"/>
      <c r="T6" s="27"/>
      <c r="U6" s="30"/>
      <c r="V6" s="12"/>
    </row>
    <row r="7" spans="2:22" ht="21" customHeight="1">
      <c r="B7" s="255" t="s">
        <v>11</v>
      </c>
      <c r="C7" s="220" t="s">
        <v>22</v>
      </c>
      <c r="D7" s="251" t="s">
        <v>97</v>
      </c>
      <c r="E7" s="255" t="s">
        <v>12</v>
      </c>
      <c r="F7" s="269"/>
      <c r="G7" s="270"/>
      <c r="H7" s="273" t="s">
        <v>23</v>
      </c>
      <c r="I7" s="275" t="s">
        <v>24</v>
      </c>
      <c r="J7" s="277" t="s">
        <v>25</v>
      </c>
      <c r="K7" s="278" t="s">
        <v>45</v>
      </c>
      <c r="L7" s="253" t="s">
        <v>26</v>
      </c>
      <c r="M7" s="31"/>
      <c r="N7" s="12"/>
      <c r="O7" s="12"/>
      <c r="P7" s="12"/>
      <c r="Q7" s="12"/>
      <c r="R7" s="12"/>
      <c r="S7" s="12"/>
      <c r="T7" s="12"/>
      <c r="U7" s="12"/>
      <c r="V7" s="12"/>
    </row>
    <row r="8" spans="2:22" ht="21" customHeight="1" thickBot="1">
      <c r="B8" s="256"/>
      <c r="C8" s="221"/>
      <c r="D8" s="252"/>
      <c r="E8" s="256"/>
      <c r="F8" s="271"/>
      <c r="G8" s="272"/>
      <c r="H8" s="274"/>
      <c r="I8" s="276"/>
      <c r="J8" s="254"/>
      <c r="K8" s="279"/>
      <c r="L8" s="254"/>
      <c r="M8" s="31"/>
      <c r="N8" s="14"/>
      <c r="O8" s="14"/>
      <c r="P8" s="14"/>
      <c r="Q8" s="12"/>
      <c r="R8" s="13"/>
      <c r="S8" s="13"/>
      <c r="T8" s="12"/>
      <c r="U8" s="12"/>
      <c r="V8" s="12"/>
    </row>
    <row r="9" spans="2:22" ht="11.25" customHeight="1" thickBot="1">
      <c r="B9" s="131"/>
      <c r="C9" s="74"/>
      <c r="D9" s="76"/>
      <c r="E9" s="74"/>
      <c r="F9" s="74"/>
      <c r="G9" s="74"/>
      <c r="H9" s="75"/>
      <c r="I9" s="74"/>
      <c r="J9" s="75"/>
      <c r="K9" s="75"/>
      <c r="L9" s="132"/>
      <c r="M9" s="31"/>
      <c r="N9" s="14"/>
      <c r="O9" s="14"/>
      <c r="P9" s="14"/>
      <c r="Q9" s="12"/>
      <c r="R9" s="13"/>
      <c r="S9" s="13"/>
      <c r="T9" s="12"/>
      <c r="U9" s="12"/>
      <c r="V9" s="12"/>
    </row>
    <row r="10" spans="2:19" ht="24.75" customHeight="1" thickBot="1">
      <c r="B10" s="67" t="s">
        <v>13</v>
      </c>
      <c r="C10" s="148"/>
      <c r="D10" s="77" t="s">
        <v>2</v>
      </c>
      <c r="E10" s="199" t="s">
        <v>14</v>
      </c>
      <c r="F10" s="200"/>
      <c r="G10" s="201"/>
      <c r="H10" s="68"/>
      <c r="I10" s="80" t="s">
        <v>2</v>
      </c>
      <c r="J10" s="197" t="s">
        <v>28</v>
      </c>
      <c r="K10" s="198"/>
      <c r="L10" s="78">
        <f>SUM(L11:L12)</f>
        <v>144.613192</v>
      </c>
      <c r="M10" s="31"/>
      <c r="N10" s="12"/>
      <c r="O10" s="32"/>
      <c r="P10" s="12"/>
      <c r="Q10" s="12"/>
      <c r="R10" s="15"/>
      <c r="S10" s="15"/>
    </row>
    <row r="11" spans="2:19" ht="15.75" customHeight="1">
      <c r="B11" s="133" t="s">
        <v>47</v>
      </c>
      <c r="C11" s="65" t="s">
        <v>98</v>
      </c>
      <c r="D11" s="164">
        <v>97624</v>
      </c>
      <c r="E11" s="257" t="s">
        <v>111</v>
      </c>
      <c r="F11" s="257"/>
      <c r="G11" s="257"/>
      <c r="H11" s="158" t="s">
        <v>100</v>
      </c>
      <c r="I11" s="171">
        <v>1</v>
      </c>
      <c r="J11" s="93">
        <v>82.55</v>
      </c>
      <c r="K11" s="93">
        <f>J11*23.94/100+J11</f>
        <v>102.31246999999999</v>
      </c>
      <c r="L11" s="134">
        <f>K11*I11</f>
        <v>102.31246999999999</v>
      </c>
      <c r="M11" s="34"/>
      <c r="N11" s="16"/>
      <c r="O11" s="17"/>
      <c r="P11" s="17"/>
      <c r="Q11" s="12"/>
      <c r="R11" s="15"/>
      <c r="S11" s="15"/>
    </row>
    <row r="12" spans="2:19" ht="15.75" customHeight="1" thickBot="1">
      <c r="B12" s="133" t="s">
        <v>132</v>
      </c>
      <c r="C12" s="154" t="s">
        <v>98</v>
      </c>
      <c r="D12" s="164">
        <v>102361</v>
      </c>
      <c r="E12" s="229" t="s">
        <v>119</v>
      </c>
      <c r="F12" s="229"/>
      <c r="G12" s="229"/>
      <c r="H12" s="66" t="s">
        <v>100</v>
      </c>
      <c r="I12" s="170">
        <v>1</v>
      </c>
      <c r="J12" s="165">
        <v>34.13</v>
      </c>
      <c r="K12" s="93">
        <f>J12*23.94/100+J12</f>
        <v>42.30072200000001</v>
      </c>
      <c r="L12" s="134">
        <f>K12*I12</f>
        <v>42.30072200000001</v>
      </c>
      <c r="M12" s="34"/>
      <c r="N12" s="16"/>
      <c r="O12" s="17"/>
      <c r="P12" s="17"/>
      <c r="Q12" s="12"/>
      <c r="R12" s="15"/>
      <c r="S12" s="15"/>
    </row>
    <row r="13" spans="2:19" ht="24.75" customHeight="1" thickBot="1">
      <c r="B13" s="67" t="s">
        <v>15</v>
      </c>
      <c r="C13" s="148"/>
      <c r="D13" s="77" t="s">
        <v>2</v>
      </c>
      <c r="E13" s="199" t="s">
        <v>133</v>
      </c>
      <c r="F13" s="200"/>
      <c r="G13" s="201"/>
      <c r="H13" s="68"/>
      <c r="I13" s="80" t="s">
        <v>2</v>
      </c>
      <c r="J13" s="197" t="s">
        <v>34</v>
      </c>
      <c r="K13" s="198"/>
      <c r="L13" s="78">
        <f>SUM(L14:L22)</f>
        <v>9942.15224028</v>
      </c>
      <c r="M13" s="31"/>
      <c r="N13" s="12"/>
      <c r="O13" s="32"/>
      <c r="P13" s="12"/>
      <c r="Q13" s="12"/>
      <c r="R13" s="15"/>
      <c r="S13" s="15"/>
    </row>
    <row r="14" spans="2:19" s="18" customFormat="1" ht="16.5" customHeight="1">
      <c r="B14" s="135" t="s">
        <v>29</v>
      </c>
      <c r="C14" s="154" t="s">
        <v>98</v>
      </c>
      <c r="D14" s="166">
        <v>93358</v>
      </c>
      <c r="E14" s="258" t="s">
        <v>120</v>
      </c>
      <c r="F14" s="259"/>
      <c r="G14" s="260"/>
      <c r="H14" s="66" t="s">
        <v>100</v>
      </c>
      <c r="I14" s="170">
        <v>6.3</v>
      </c>
      <c r="J14" s="165">
        <v>66.93</v>
      </c>
      <c r="K14" s="93">
        <f>J14*23.94/100+J14</f>
        <v>82.95304200000001</v>
      </c>
      <c r="L14" s="134">
        <f>K14*I14</f>
        <v>522.6041646000001</v>
      </c>
      <c r="M14" s="34"/>
      <c r="N14" s="16"/>
      <c r="O14" s="17"/>
      <c r="P14" s="17"/>
      <c r="Q14" s="12"/>
      <c r="R14" s="15"/>
      <c r="S14" s="15"/>
    </row>
    <row r="15" spans="2:19" s="18" customFormat="1" ht="16.5" customHeight="1">
      <c r="B15" s="135" t="s">
        <v>30</v>
      </c>
      <c r="C15" s="154" t="s">
        <v>98</v>
      </c>
      <c r="D15" s="167">
        <v>100576</v>
      </c>
      <c r="E15" s="226" t="s">
        <v>121</v>
      </c>
      <c r="F15" s="227"/>
      <c r="G15" s="228"/>
      <c r="H15" s="66" t="s">
        <v>27</v>
      </c>
      <c r="I15" s="170">
        <v>15.7</v>
      </c>
      <c r="J15" s="165">
        <v>2.15</v>
      </c>
      <c r="K15" s="93">
        <f aca="true" t="shared" si="0" ref="K15:K20">J15*23.94/100+J15</f>
        <v>2.66471</v>
      </c>
      <c r="L15" s="134">
        <f aca="true" t="shared" si="1" ref="L15:L20">K15*I15</f>
        <v>41.835947</v>
      </c>
      <c r="M15" s="34"/>
      <c r="N15" s="16"/>
      <c r="O15" s="17"/>
      <c r="P15" s="17"/>
      <c r="Q15" s="12"/>
      <c r="R15" s="15"/>
      <c r="S15" s="15"/>
    </row>
    <row r="16" spans="2:19" s="18" customFormat="1" ht="16.5" customHeight="1">
      <c r="B16" s="135" t="s">
        <v>31</v>
      </c>
      <c r="C16" s="154" t="s">
        <v>98</v>
      </c>
      <c r="D16" s="168">
        <v>96995</v>
      </c>
      <c r="E16" s="229" t="s">
        <v>123</v>
      </c>
      <c r="F16" s="229"/>
      <c r="G16" s="229"/>
      <c r="H16" s="66" t="s">
        <v>100</v>
      </c>
      <c r="I16" s="170">
        <v>1.5</v>
      </c>
      <c r="J16" s="165">
        <v>40.58</v>
      </c>
      <c r="K16" s="93">
        <f t="shared" si="0"/>
        <v>50.294852</v>
      </c>
      <c r="L16" s="134">
        <f t="shared" si="1"/>
        <v>75.442278</v>
      </c>
      <c r="M16" s="34"/>
      <c r="N16" s="16"/>
      <c r="O16" s="17"/>
      <c r="P16" s="17"/>
      <c r="Q16" s="12"/>
      <c r="R16" s="15"/>
      <c r="S16" s="15"/>
    </row>
    <row r="17" spans="2:19" s="18" customFormat="1" ht="16.5" customHeight="1">
      <c r="B17" s="135" t="s">
        <v>32</v>
      </c>
      <c r="C17" s="154" t="s">
        <v>98</v>
      </c>
      <c r="D17" s="169">
        <v>102487</v>
      </c>
      <c r="E17" s="229" t="s">
        <v>124</v>
      </c>
      <c r="F17" s="229"/>
      <c r="G17" s="229"/>
      <c r="H17" s="66" t="s">
        <v>100</v>
      </c>
      <c r="I17" s="96">
        <v>6.3</v>
      </c>
      <c r="J17" s="165">
        <v>476.21</v>
      </c>
      <c r="K17" s="93">
        <f t="shared" si="0"/>
        <v>590.214674</v>
      </c>
      <c r="L17" s="134">
        <f t="shared" si="1"/>
        <v>3718.3524461999996</v>
      </c>
      <c r="M17" s="34"/>
      <c r="N17" s="16"/>
      <c r="O17" s="17"/>
      <c r="P17" s="17"/>
      <c r="Q17" s="12"/>
      <c r="R17" s="15"/>
      <c r="S17" s="15"/>
    </row>
    <row r="18" spans="2:19" s="18" customFormat="1" ht="16.5" customHeight="1">
      <c r="B18" s="135" t="s">
        <v>33</v>
      </c>
      <c r="C18" s="154" t="s">
        <v>98</v>
      </c>
      <c r="D18" s="164">
        <v>96533</v>
      </c>
      <c r="E18" s="161" t="s">
        <v>125</v>
      </c>
      <c r="F18" s="159"/>
      <c r="G18" s="160"/>
      <c r="H18" s="66" t="s">
        <v>27</v>
      </c>
      <c r="I18" s="96">
        <v>19.7</v>
      </c>
      <c r="J18" s="165">
        <v>80.01</v>
      </c>
      <c r="K18" s="93">
        <f t="shared" si="0"/>
        <v>99.16439400000002</v>
      </c>
      <c r="L18" s="134">
        <f t="shared" si="1"/>
        <v>1953.5385618000003</v>
      </c>
      <c r="M18" s="34"/>
      <c r="N18" s="16"/>
      <c r="O18" s="17"/>
      <c r="P18" s="17"/>
      <c r="Q18" s="12"/>
      <c r="R18" s="15"/>
      <c r="S18" s="15"/>
    </row>
    <row r="19" spans="2:19" s="18" customFormat="1" ht="16.5" customHeight="1">
      <c r="B19" s="135" t="s">
        <v>113</v>
      </c>
      <c r="C19" s="154" t="s">
        <v>98</v>
      </c>
      <c r="D19" s="164">
        <v>92775</v>
      </c>
      <c r="E19" s="213" t="s">
        <v>168</v>
      </c>
      <c r="F19" s="214"/>
      <c r="G19" s="215"/>
      <c r="H19" s="66" t="s">
        <v>103</v>
      </c>
      <c r="I19" s="96">
        <v>27.5</v>
      </c>
      <c r="J19" s="165">
        <v>18.36</v>
      </c>
      <c r="K19" s="93">
        <f>J19*23.94/100+J19</f>
        <v>22.755384</v>
      </c>
      <c r="L19" s="134">
        <f>K19*I19</f>
        <v>625.77306</v>
      </c>
      <c r="M19" s="34"/>
      <c r="N19" s="16"/>
      <c r="O19" s="17"/>
      <c r="P19" s="17"/>
      <c r="Q19" s="12"/>
      <c r="R19" s="15"/>
      <c r="S19" s="15"/>
    </row>
    <row r="20" spans="2:19" s="18" customFormat="1" ht="16.5" customHeight="1">
      <c r="B20" s="135" t="s">
        <v>114</v>
      </c>
      <c r="C20" s="154" t="s">
        <v>98</v>
      </c>
      <c r="D20" s="164">
        <v>92778</v>
      </c>
      <c r="E20" s="213" t="s">
        <v>143</v>
      </c>
      <c r="F20" s="214"/>
      <c r="G20" s="215"/>
      <c r="H20" s="66" t="s">
        <v>103</v>
      </c>
      <c r="I20" s="96">
        <v>88.25</v>
      </c>
      <c r="J20" s="165">
        <v>14.86</v>
      </c>
      <c r="K20" s="93">
        <f t="shared" si="0"/>
        <v>18.417483999999998</v>
      </c>
      <c r="L20" s="134">
        <f t="shared" si="1"/>
        <v>1625.3429629999998</v>
      </c>
      <c r="M20" s="34"/>
      <c r="N20" s="16"/>
      <c r="O20" s="17"/>
      <c r="P20" s="17"/>
      <c r="Q20" s="12"/>
      <c r="R20" s="15"/>
      <c r="S20" s="15"/>
    </row>
    <row r="21" spans="2:19" s="18" customFormat="1" ht="16.5" customHeight="1">
      <c r="B21" s="135" t="s">
        <v>115</v>
      </c>
      <c r="C21" s="154" t="s">
        <v>98</v>
      </c>
      <c r="D21" s="164">
        <v>39849</v>
      </c>
      <c r="E21" s="213" t="s">
        <v>137</v>
      </c>
      <c r="F21" s="214"/>
      <c r="G21" s="215"/>
      <c r="H21" s="66" t="s">
        <v>100</v>
      </c>
      <c r="I21" s="96">
        <v>1.48</v>
      </c>
      <c r="J21" s="165">
        <v>522.29</v>
      </c>
      <c r="K21" s="93">
        <f>J21*23.94/100+J21</f>
        <v>647.3262259999999</v>
      </c>
      <c r="L21" s="134">
        <f>K21*I21</f>
        <v>958.0428144799998</v>
      </c>
      <c r="M21" s="34"/>
      <c r="N21" s="16"/>
      <c r="O21" s="17"/>
      <c r="P21" s="17"/>
      <c r="Q21" s="12"/>
      <c r="R21" s="15"/>
      <c r="S21" s="15"/>
    </row>
    <row r="22" spans="2:19" s="18" customFormat="1" ht="15.75" customHeight="1" thickBot="1">
      <c r="B22" s="135" t="s">
        <v>126</v>
      </c>
      <c r="C22" s="154" t="s">
        <v>98</v>
      </c>
      <c r="D22" s="164">
        <v>98557</v>
      </c>
      <c r="E22" s="213" t="s">
        <v>136</v>
      </c>
      <c r="F22" s="214"/>
      <c r="G22" s="215"/>
      <c r="H22" s="66" t="s">
        <v>100</v>
      </c>
      <c r="I22" s="96">
        <v>7.9</v>
      </c>
      <c r="J22" s="165">
        <v>43.02</v>
      </c>
      <c r="K22" s="93">
        <f>J22*23.94/100+J22</f>
        <v>53.318988000000004</v>
      </c>
      <c r="L22" s="134">
        <f>K22*I22</f>
        <v>421.22000520000006</v>
      </c>
      <c r="M22" s="34"/>
      <c r="N22" s="16"/>
      <c r="O22" s="17"/>
      <c r="P22" s="17"/>
      <c r="Q22" s="12"/>
      <c r="R22" s="15"/>
      <c r="S22" s="15"/>
    </row>
    <row r="23" spans="2:19" ht="24.75" customHeight="1" thickBot="1">
      <c r="B23" s="67" t="s">
        <v>16</v>
      </c>
      <c r="C23" s="148"/>
      <c r="D23" s="77" t="s">
        <v>2</v>
      </c>
      <c r="E23" s="199" t="s">
        <v>138</v>
      </c>
      <c r="F23" s="200"/>
      <c r="G23" s="201"/>
      <c r="H23" s="68"/>
      <c r="I23" s="80" t="s">
        <v>2</v>
      </c>
      <c r="J23" s="197" t="s">
        <v>62</v>
      </c>
      <c r="K23" s="198"/>
      <c r="L23" s="78">
        <f>SUM(L24:L32)</f>
        <v>22076.608866580005</v>
      </c>
      <c r="M23" s="31"/>
      <c r="N23" s="12"/>
      <c r="O23" s="32"/>
      <c r="P23" s="12"/>
      <c r="Q23" s="12"/>
      <c r="R23" s="15"/>
      <c r="S23" s="15"/>
    </row>
    <row r="24" spans="2:19" s="18" customFormat="1" ht="16.5" customHeight="1">
      <c r="B24" s="135" t="s">
        <v>63</v>
      </c>
      <c r="C24" s="154" t="s">
        <v>98</v>
      </c>
      <c r="D24" s="164" t="s">
        <v>153</v>
      </c>
      <c r="E24" s="172" t="s">
        <v>141</v>
      </c>
      <c r="F24" s="159"/>
      <c r="G24" s="160"/>
      <c r="H24" s="66" t="s">
        <v>27</v>
      </c>
      <c r="I24" s="96">
        <v>43.2</v>
      </c>
      <c r="J24" s="165">
        <v>234.15</v>
      </c>
      <c r="K24" s="93">
        <f aca="true" t="shared" si="2" ref="K24:K32">J24*23.94/100+J24</f>
        <v>290.20551</v>
      </c>
      <c r="L24" s="134">
        <f aca="true" t="shared" si="3" ref="L24:L32">K24*I24</f>
        <v>12536.878032</v>
      </c>
      <c r="M24" s="34"/>
      <c r="N24" s="16"/>
      <c r="O24" s="17"/>
      <c r="P24" s="17"/>
      <c r="Q24" s="12"/>
      <c r="R24" s="15"/>
      <c r="S24" s="15"/>
    </row>
    <row r="25" spans="2:19" s="18" customFormat="1" ht="16.5" customHeight="1">
      <c r="B25" s="135" t="s">
        <v>64</v>
      </c>
      <c r="C25" s="154" t="s">
        <v>98</v>
      </c>
      <c r="D25" s="164">
        <v>101159</v>
      </c>
      <c r="E25" s="177" t="s">
        <v>142</v>
      </c>
      <c r="F25" s="178"/>
      <c r="G25" s="179"/>
      <c r="H25" s="66" t="s">
        <v>27</v>
      </c>
      <c r="I25" s="96">
        <v>19.2</v>
      </c>
      <c r="J25" s="165">
        <v>122.58</v>
      </c>
      <c r="K25" s="93">
        <f>J25*23.94/100+J25</f>
        <v>151.925652</v>
      </c>
      <c r="L25" s="134">
        <f>K25*I25</f>
        <v>2916.9725184000004</v>
      </c>
      <c r="M25" s="34"/>
      <c r="N25" s="16"/>
      <c r="O25" s="17"/>
      <c r="P25" s="17"/>
      <c r="Q25" s="12"/>
      <c r="R25" s="15"/>
      <c r="S25" s="15"/>
    </row>
    <row r="26" spans="2:19" s="18" customFormat="1" ht="16.5" customHeight="1">
      <c r="B26" s="135" t="s">
        <v>65</v>
      </c>
      <c r="C26" s="154" t="s">
        <v>98</v>
      </c>
      <c r="D26" s="164">
        <v>96533</v>
      </c>
      <c r="E26" s="177" t="s">
        <v>125</v>
      </c>
      <c r="F26" s="178"/>
      <c r="G26" s="179"/>
      <c r="H26" s="66" t="s">
        <v>27</v>
      </c>
      <c r="I26" s="96">
        <v>23.8</v>
      </c>
      <c r="J26" s="165">
        <f>J18</f>
        <v>80.01</v>
      </c>
      <c r="K26" s="93">
        <f>J26*23.94/100+J26</f>
        <v>99.16439400000002</v>
      </c>
      <c r="L26" s="134">
        <f>K26*I26</f>
        <v>2360.1125772000005</v>
      </c>
      <c r="M26" s="34"/>
      <c r="N26" s="16"/>
      <c r="O26" s="17"/>
      <c r="P26" s="17"/>
      <c r="Q26" s="12"/>
      <c r="R26" s="15"/>
      <c r="S26" s="15"/>
    </row>
    <row r="27" spans="2:19" ht="16.5" customHeight="1">
      <c r="B27" s="135" t="s">
        <v>66</v>
      </c>
      <c r="C27" s="154" t="s">
        <v>98</v>
      </c>
      <c r="D27" s="164">
        <v>92775</v>
      </c>
      <c r="E27" s="213" t="s">
        <v>169</v>
      </c>
      <c r="F27" s="214"/>
      <c r="G27" s="215"/>
      <c r="H27" s="66" t="s">
        <v>103</v>
      </c>
      <c r="I27" s="96">
        <v>27.5</v>
      </c>
      <c r="J27" s="165">
        <f>J19</f>
        <v>18.36</v>
      </c>
      <c r="K27" s="93">
        <f t="shared" si="2"/>
        <v>22.755384</v>
      </c>
      <c r="L27" s="134">
        <f t="shared" si="3"/>
        <v>625.77306</v>
      </c>
      <c r="M27" s="34"/>
      <c r="N27" s="16"/>
      <c r="O27" s="17"/>
      <c r="P27" s="17"/>
      <c r="Q27" s="12"/>
      <c r="R27" s="15"/>
      <c r="S27" s="15"/>
    </row>
    <row r="28" spans="2:19" ht="16.5" customHeight="1">
      <c r="B28" s="135" t="s">
        <v>101</v>
      </c>
      <c r="C28" s="154" t="s">
        <v>98</v>
      </c>
      <c r="D28" s="164">
        <v>92777</v>
      </c>
      <c r="E28" s="213" t="s">
        <v>144</v>
      </c>
      <c r="F28" s="214"/>
      <c r="G28" s="215"/>
      <c r="H28" s="66" t="s">
        <v>103</v>
      </c>
      <c r="I28" s="96">
        <v>88.25</v>
      </c>
      <c r="J28" s="165">
        <v>16.56</v>
      </c>
      <c r="K28" s="93">
        <f>J28*23.94/100+J28</f>
        <v>20.524464</v>
      </c>
      <c r="L28" s="134">
        <f>K28*I28</f>
        <v>1811.2839479999998</v>
      </c>
      <c r="M28" s="34"/>
      <c r="N28" s="16"/>
      <c r="O28" s="17"/>
      <c r="P28" s="17"/>
      <c r="Q28" s="12"/>
      <c r="R28" s="15"/>
      <c r="S28" s="15"/>
    </row>
    <row r="29" spans="2:19" s="18" customFormat="1" ht="15.75" customHeight="1">
      <c r="B29" s="135" t="s">
        <v>102</v>
      </c>
      <c r="C29" s="154" t="s">
        <v>98</v>
      </c>
      <c r="D29" s="164">
        <v>92778</v>
      </c>
      <c r="E29" s="213" t="s">
        <v>170</v>
      </c>
      <c r="F29" s="214"/>
      <c r="G29" s="215"/>
      <c r="H29" s="66" t="s">
        <v>103</v>
      </c>
      <c r="I29" s="96">
        <v>6.55</v>
      </c>
      <c r="J29" s="165">
        <f>J20</f>
        <v>14.86</v>
      </c>
      <c r="K29" s="93">
        <f t="shared" si="2"/>
        <v>18.417483999999998</v>
      </c>
      <c r="L29" s="134">
        <f t="shared" si="3"/>
        <v>120.63452019999998</v>
      </c>
      <c r="M29" s="34"/>
      <c r="N29" s="16"/>
      <c r="O29" s="17"/>
      <c r="P29" s="17"/>
      <c r="Q29" s="12"/>
      <c r="R29" s="15"/>
      <c r="S29" s="15"/>
    </row>
    <row r="30" spans="1:19" ht="14.25" customHeight="1">
      <c r="A30"/>
      <c r="B30" s="135" t="s">
        <v>127</v>
      </c>
      <c r="C30" s="154" t="s">
        <v>98</v>
      </c>
      <c r="D30" s="164">
        <v>92775</v>
      </c>
      <c r="E30" s="213" t="s">
        <v>171</v>
      </c>
      <c r="F30" s="214"/>
      <c r="G30" s="215"/>
      <c r="H30" s="66" t="s">
        <v>103</v>
      </c>
      <c r="I30" s="96">
        <v>8.32</v>
      </c>
      <c r="J30" s="165">
        <f>J19</f>
        <v>18.36</v>
      </c>
      <c r="K30" s="93">
        <f t="shared" si="2"/>
        <v>22.755384</v>
      </c>
      <c r="L30" s="136">
        <f t="shared" si="3"/>
        <v>189.32479488</v>
      </c>
      <c r="M30" s="34"/>
      <c r="N30" s="35"/>
      <c r="O30" s="36"/>
      <c r="P30" s="36"/>
      <c r="Q30" s="12"/>
      <c r="R30" s="37"/>
      <c r="S30" s="37"/>
    </row>
    <row r="31" spans="1:19" ht="14.25" customHeight="1">
      <c r="A31"/>
      <c r="B31" s="135" t="s">
        <v>139</v>
      </c>
      <c r="C31" s="154" t="s">
        <v>98</v>
      </c>
      <c r="D31" s="164">
        <v>92779</v>
      </c>
      <c r="E31" s="213" t="s">
        <v>172</v>
      </c>
      <c r="F31" s="214"/>
      <c r="G31" s="215"/>
      <c r="H31" s="66" t="s">
        <v>103</v>
      </c>
      <c r="I31" s="96">
        <v>22.53</v>
      </c>
      <c r="J31" s="165">
        <v>12.55</v>
      </c>
      <c r="K31" s="93">
        <f>J31*23.94/100+J31</f>
        <v>15.554470000000002</v>
      </c>
      <c r="L31" s="136">
        <f>K31*I31</f>
        <v>350.44220910000007</v>
      </c>
      <c r="M31" s="34"/>
      <c r="N31" s="35"/>
      <c r="O31" s="36"/>
      <c r="P31" s="36"/>
      <c r="Q31" s="12"/>
      <c r="R31" s="37"/>
      <c r="S31" s="37"/>
    </row>
    <row r="32" spans="2:19" ht="16.5" customHeight="1" thickBot="1">
      <c r="B32" s="135" t="s">
        <v>140</v>
      </c>
      <c r="C32" s="154" t="s">
        <v>98</v>
      </c>
      <c r="D32" s="164">
        <v>39849</v>
      </c>
      <c r="E32" s="213" t="s">
        <v>137</v>
      </c>
      <c r="F32" s="214"/>
      <c r="G32" s="215"/>
      <c r="H32" s="66" t="s">
        <v>100</v>
      </c>
      <c r="I32" s="96">
        <v>1.8</v>
      </c>
      <c r="J32" s="165">
        <f>J21</f>
        <v>522.29</v>
      </c>
      <c r="K32" s="93">
        <f t="shared" si="2"/>
        <v>647.3262259999999</v>
      </c>
      <c r="L32" s="134">
        <f t="shared" si="3"/>
        <v>1165.1872067999998</v>
      </c>
      <c r="M32" s="34"/>
      <c r="N32" s="16"/>
      <c r="O32" s="17"/>
      <c r="P32" s="17"/>
      <c r="Q32" s="12"/>
      <c r="R32" s="15"/>
      <c r="S32" s="15"/>
    </row>
    <row r="33" spans="2:19" ht="24.75" customHeight="1" thickBot="1">
      <c r="B33" s="67" t="s">
        <v>17</v>
      </c>
      <c r="C33" s="148"/>
      <c r="D33" s="77" t="s">
        <v>2</v>
      </c>
      <c r="E33" s="199" t="s">
        <v>146</v>
      </c>
      <c r="F33" s="200"/>
      <c r="G33" s="201"/>
      <c r="H33" s="68"/>
      <c r="I33" s="80" t="s">
        <v>2</v>
      </c>
      <c r="J33" s="197" t="s">
        <v>71</v>
      </c>
      <c r="K33" s="198"/>
      <c r="L33" s="78">
        <f>SUM(L34:L41)</f>
        <v>23845.9729602</v>
      </c>
      <c r="M33" s="31"/>
      <c r="N33" s="12"/>
      <c r="O33" s="32"/>
      <c r="P33" s="12"/>
      <c r="Q33" s="12"/>
      <c r="R33" s="15"/>
      <c r="S33" s="15"/>
    </row>
    <row r="34" spans="2:19" s="18" customFormat="1" ht="16.5" customHeight="1">
      <c r="B34" s="135" t="s">
        <v>67</v>
      </c>
      <c r="C34" s="154" t="s">
        <v>98</v>
      </c>
      <c r="D34" s="164">
        <v>101964</v>
      </c>
      <c r="E34" s="225" t="s">
        <v>154</v>
      </c>
      <c r="F34" s="223"/>
      <c r="G34" s="224"/>
      <c r="H34" s="162" t="s">
        <v>27</v>
      </c>
      <c r="I34" s="97">
        <v>68.7</v>
      </c>
      <c r="J34" s="175">
        <v>157.76</v>
      </c>
      <c r="K34" s="93">
        <f aca="true" t="shared" si="4" ref="K34:K41">J34*23.94/100+J34</f>
        <v>195.52774399999998</v>
      </c>
      <c r="L34" s="134">
        <f aca="true" t="shared" si="5" ref="L34:L41">K34*I34</f>
        <v>13432.756012799999</v>
      </c>
      <c r="M34" s="34"/>
      <c r="N34" s="16"/>
      <c r="O34" s="17"/>
      <c r="P34" s="17"/>
      <c r="Q34" s="12"/>
      <c r="R34" s="15"/>
      <c r="S34" s="15"/>
    </row>
    <row r="35" spans="2:19" ht="16.5" customHeight="1">
      <c r="B35" s="135" t="s">
        <v>68</v>
      </c>
      <c r="C35" s="154" t="s">
        <v>98</v>
      </c>
      <c r="D35" s="164">
        <v>92260</v>
      </c>
      <c r="E35" s="261" t="s">
        <v>155</v>
      </c>
      <c r="F35" s="262"/>
      <c r="G35" s="263"/>
      <c r="H35" s="79" t="s">
        <v>156</v>
      </c>
      <c r="I35" s="97">
        <v>6</v>
      </c>
      <c r="J35" s="173">
        <v>374.14</v>
      </c>
      <c r="K35" s="93">
        <f t="shared" si="4"/>
        <v>463.709116</v>
      </c>
      <c r="L35" s="134">
        <f t="shared" si="5"/>
        <v>2782.254696</v>
      </c>
      <c r="M35" s="34"/>
      <c r="N35" s="16"/>
      <c r="O35" s="17"/>
      <c r="P35" s="17"/>
      <c r="Q35" s="12"/>
      <c r="R35" s="15"/>
      <c r="S35" s="15"/>
    </row>
    <row r="36" spans="2:19" ht="16.5" customHeight="1">
      <c r="B36" s="135" t="s">
        <v>69</v>
      </c>
      <c r="C36" s="154" t="s">
        <v>98</v>
      </c>
      <c r="D36" s="168">
        <v>92543</v>
      </c>
      <c r="E36" s="229" t="s">
        <v>157</v>
      </c>
      <c r="F36" s="229"/>
      <c r="G36" s="229"/>
      <c r="H36" s="162" t="s">
        <v>27</v>
      </c>
      <c r="I36" s="98">
        <v>54.6</v>
      </c>
      <c r="J36" s="175">
        <v>15.03</v>
      </c>
      <c r="K36" s="93">
        <f t="shared" si="4"/>
        <v>18.628182</v>
      </c>
      <c r="L36" s="134">
        <f t="shared" si="5"/>
        <v>1017.0987372</v>
      </c>
      <c r="M36" s="34"/>
      <c r="N36" s="16"/>
      <c r="O36" s="17"/>
      <c r="P36" s="17"/>
      <c r="Q36" s="12"/>
      <c r="R36" s="15"/>
      <c r="S36" s="15"/>
    </row>
    <row r="37" spans="2:19" ht="16.5" customHeight="1">
      <c r="B37" s="135" t="s">
        <v>70</v>
      </c>
      <c r="C37" s="154" t="s">
        <v>98</v>
      </c>
      <c r="D37" s="168">
        <v>94207</v>
      </c>
      <c r="E37" s="180" t="s">
        <v>159</v>
      </c>
      <c r="F37" s="180"/>
      <c r="G37" s="180"/>
      <c r="H37" s="162" t="s">
        <v>27</v>
      </c>
      <c r="I37" s="98">
        <v>68.8</v>
      </c>
      <c r="J37" s="173">
        <v>45.26</v>
      </c>
      <c r="K37" s="93">
        <f t="shared" si="4"/>
        <v>56.095243999999994</v>
      </c>
      <c r="L37" s="134">
        <f t="shared" si="5"/>
        <v>3859.3527871999995</v>
      </c>
      <c r="M37" s="34"/>
      <c r="N37" s="16"/>
      <c r="O37" s="17"/>
      <c r="P37" s="17"/>
      <c r="Q37" s="12"/>
      <c r="R37" s="15"/>
      <c r="S37" s="15"/>
    </row>
    <row r="38" spans="2:19" s="18" customFormat="1" ht="15.75" customHeight="1">
      <c r="B38" s="135" t="s">
        <v>116</v>
      </c>
      <c r="C38" s="154" t="s">
        <v>98</v>
      </c>
      <c r="D38" s="168">
        <v>7219</v>
      </c>
      <c r="E38" s="219" t="s">
        <v>158</v>
      </c>
      <c r="F38" s="219"/>
      <c r="G38" s="219"/>
      <c r="H38" s="163" t="s">
        <v>128</v>
      </c>
      <c r="I38" s="97">
        <v>8</v>
      </c>
      <c r="J38" s="173">
        <v>60.46</v>
      </c>
      <c r="K38" s="93">
        <f t="shared" si="4"/>
        <v>74.934124</v>
      </c>
      <c r="L38" s="134">
        <f t="shared" si="5"/>
        <v>599.472992</v>
      </c>
      <c r="M38" s="34"/>
      <c r="N38" s="16"/>
      <c r="O38" s="17"/>
      <c r="P38" s="17"/>
      <c r="Q38" s="12"/>
      <c r="R38" s="15"/>
      <c r="S38" s="15"/>
    </row>
    <row r="39" spans="2:19" s="18" customFormat="1" ht="15.75" customHeight="1">
      <c r="B39" s="135" t="s">
        <v>163</v>
      </c>
      <c r="C39" s="154" t="s">
        <v>98</v>
      </c>
      <c r="D39" s="167">
        <v>100327</v>
      </c>
      <c r="E39" s="216" t="s">
        <v>161</v>
      </c>
      <c r="F39" s="217"/>
      <c r="G39" s="218"/>
      <c r="H39" s="162" t="s">
        <v>128</v>
      </c>
      <c r="I39" s="97">
        <v>5.2</v>
      </c>
      <c r="J39" s="173">
        <v>72.01</v>
      </c>
      <c r="K39" s="93">
        <f t="shared" si="4"/>
        <v>89.249194</v>
      </c>
      <c r="L39" s="134">
        <f t="shared" si="5"/>
        <v>464.09580880000004</v>
      </c>
      <c r="M39" s="34"/>
      <c r="N39" s="16"/>
      <c r="O39" s="17"/>
      <c r="P39" s="17"/>
      <c r="Q39" s="12"/>
      <c r="R39" s="15"/>
      <c r="S39" s="15"/>
    </row>
    <row r="40" spans="2:19" s="18" customFormat="1" ht="15.75" customHeight="1">
      <c r="B40" s="135" t="s">
        <v>164</v>
      </c>
      <c r="C40" s="154" t="s">
        <v>98</v>
      </c>
      <c r="D40" s="168">
        <v>94228</v>
      </c>
      <c r="E40" s="181" t="s">
        <v>160</v>
      </c>
      <c r="F40" s="182"/>
      <c r="G40" s="183"/>
      <c r="H40" s="162" t="s">
        <v>128</v>
      </c>
      <c r="I40" s="97">
        <v>6.9</v>
      </c>
      <c r="J40" s="173">
        <v>109.02</v>
      </c>
      <c r="K40" s="93">
        <f t="shared" si="4"/>
        <v>135.119388</v>
      </c>
      <c r="L40" s="134">
        <f t="shared" si="5"/>
        <v>932.3237772</v>
      </c>
      <c r="M40" s="34"/>
      <c r="N40" s="16"/>
      <c r="O40" s="17"/>
      <c r="P40" s="17"/>
      <c r="Q40" s="12"/>
      <c r="R40" s="15"/>
      <c r="S40" s="15"/>
    </row>
    <row r="41" spans="2:19" ht="16.5" customHeight="1" thickBot="1">
      <c r="B41" s="135" t="s">
        <v>165</v>
      </c>
      <c r="C41" s="154" t="s">
        <v>98</v>
      </c>
      <c r="D41" s="167">
        <v>100327</v>
      </c>
      <c r="E41" s="216" t="s">
        <v>162</v>
      </c>
      <c r="F41" s="217"/>
      <c r="G41" s="218"/>
      <c r="H41" s="94" t="s">
        <v>128</v>
      </c>
      <c r="I41" s="97">
        <v>8.5</v>
      </c>
      <c r="J41" s="175">
        <v>72.01</v>
      </c>
      <c r="K41" s="93">
        <f t="shared" si="4"/>
        <v>89.249194</v>
      </c>
      <c r="L41" s="134">
        <f t="shared" si="5"/>
        <v>758.618149</v>
      </c>
      <c r="M41" s="34"/>
      <c r="N41" s="16"/>
      <c r="O41" s="17"/>
      <c r="P41" s="17"/>
      <c r="Q41" s="12"/>
      <c r="R41" s="15"/>
      <c r="S41" s="15"/>
    </row>
    <row r="42" spans="2:19" ht="24.75" customHeight="1" thickBot="1">
      <c r="B42" s="67" t="s">
        <v>18</v>
      </c>
      <c r="C42" s="148"/>
      <c r="D42" s="77" t="s">
        <v>2</v>
      </c>
      <c r="E42" s="199" t="s">
        <v>147</v>
      </c>
      <c r="F42" s="200"/>
      <c r="G42" s="201"/>
      <c r="H42" s="68"/>
      <c r="I42" s="80" t="s">
        <v>2</v>
      </c>
      <c r="J42" s="197" t="s">
        <v>78</v>
      </c>
      <c r="K42" s="198"/>
      <c r="L42" s="78">
        <f>SUM(L43:L45)</f>
        <v>10408.9236658</v>
      </c>
      <c r="M42" s="31"/>
      <c r="N42" s="12"/>
      <c r="O42" s="32"/>
      <c r="P42" s="12"/>
      <c r="Q42" s="12"/>
      <c r="R42" s="15"/>
      <c r="S42" s="15"/>
    </row>
    <row r="43" spans="2:19" s="18" customFormat="1" ht="16.5" customHeight="1">
      <c r="B43" s="135" t="s">
        <v>72</v>
      </c>
      <c r="C43" s="154" t="s">
        <v>98</v>
      </c>
      <c r="D43" s="166">
        <v>4922</v>
      </c>
      <c r="E43" s="208" t="s">
        <v>174</v>
      </c>
      <c r="F43" s="209"/>
      <c r="G43" s="210"/>
      <c r="H43" s="66" t="s">
        <v>100</v>
      </c>
      <c r="I43" s="170">
        <v>5.05</v>
      </c>
      <c r="J43" s="165">
        <v>434.35</v>
      </c>
      <c r="K43" s="93">
        <f>J43*23.94/100+J43</f>
        <v>538.33339</v>
      </c>
      <c r="L43" s="134">
        <f>K43*I43</f>
        <v>2718.5836195</v>
      </c>
      <c r="M43" s="34"/>
      <c r="N43" s="16"/>
      <c r="O43" s="17"/>
      <c r="P43" s="17"/>
      <c r="Q43" s="12"/>
      <c r="R43" s="15"/>
      <c r="S43" s="15"/>
    </row>
    <row r="44" spans="2:19" s="18" customFormat="1" ht="16.5" customHeight="1">
      <c r="B44" s="135" t="s">
        <v>73</v>
      </c>
      <c r="C44" s="154" t="s">
        <v>98</v>
      </c>
      <c r="D44" s="167">
        <v>4922</v>
      </c>
      <c r="E44" s="202" t="s">
        <v>173</v>
      </c>
      <c r="F44" s="203"/>
      <c r="G44" s="204"/>
      <c r="H44" s="66" t="s">
        <v>27</v>
      </c>
      <c r="I44" s="170">
        <v>5.17</v>
      </c>
      <c r="J44" s="165">
        <v>434.35</v>
      </c>
      <c r="K44" s="93">
        <f>J44*23.94/100+J44</f>
        <v>538.33339</v>
      </c>
      <c r="L44" s="134">
        <f>K44*I44</f>
        <v>2783.1836263</v>
      </c>
      <c r="M44" s="34"/>
      <c r="N44" s="16"/>
      <c r="O44" s="17"/>
      <c r="P44" s="17"/>
      <c r="Q44" s="12"/>
      <c r="R44" s="15"/>
      <c r="S44" s="15"/>
    </row>
    <row r="45" spans="2:19" s="18" customFormat="1" ht="16.5" customHeight="1" thickBot="1">
      <c r="B45" s="135" t="s">
        <v>112</v>
      </c>
      <c r="C45" s="154" t="s">
        <v>98</v>
      </c>
      <c r="D45" s="168">
        <v>34364</v>
      </c>
      <c r="E45" s="212" t="s">
        <v>175</v>
      </c>
      <c r="F45" s="212"/>
      <c r="G45" s="212"/>
      <c r="H45" s="163" t="s">
        <v>156</v>
      </c>
      <c r="I45" s="97">
        <v>5</v>
      </c>
      <c r="J45" s="173">
        <v>791.86</v>
      </c>
      <c r="K45" s="93">
        <f>J45*23.94/100+J45</f>
        <v>981.431284</v>
      </c>
      <c r="L45" s="134">
        <f>K45*I45</f>
        <v>4907.15642</v>
      </c>
      <c r="M45" s="34"/>
      <c r="N45" s="16"/>
      <c r="O45" s="17"/>
      <c r="P45" s="17"/>
      <c r="Q45" s="12"/>
      <c r="R45" s="15"/>
      <c r="S45" s="15"/>
    </row>
    <row r="46" spans="2:19" ht="24.75" customHeight="1" thickBot="1">
      <c r="B46" s="67" t="s">
        <v>74</v>
      </c>
      <c r="C46" s="148"/>
      <c r="D46" s="77" t="s">
        <v>2</v>
      </c>
      <c r="E46" s="199" t="s">
        <v>152</v>
      </c>
      <c r="F46" s="200"/>
      <c r="G46" s="201"/>
      <c r="H46" s="68"/>
      <c r="I46" s="80" t="s">
        <v>2</v>
      </c>
      <c r="J46" s="197" t="s">
        <v>79</v>
      </c>
      <c r="K46" s="198"/>
      <c r="L46" s="78">
        <f>SUM(L47:L54)</f>
        <v>3342.810528</v>
      </c>
      <c r="M46" s="31"/>
      <c r="N46" s="12"/>
      <c r="O46" s="32"/>
      <c r="P46" s="12"/>
      <c r="Q46" s="12"/>
      <c r="R46" s="15"/>
      <c r="S46" s="15"/>
    </row>
    <row r="47" spans="2:19" s="18" customFormat="1" ht="16.5" customHeight="1">
      <c r="B47" s="135" t="s">
        <v>75</v>
      </c>
      <c r="C47" s="154" t="s">
        <v>98</v>
      </c>
      <c r="D47" s="167">
        <v>101877</v>
      </c>
      <c r="E47" s="202" t="s">
        <v>176</v>
      </c>
      <c r="F47" s="203"/>
      <c r="G47" s="204"/>
      <c r="H47" s="66" t="s">
        <v>156</v>
      </c>
      <c r="I47" s="170">
        <v>1</v>
      </c>
      <c r="J47" s="165">
        <v>49.34</v>
      </c>
      <c r="K47" s="93">
        <f aca="true" t="shared" si="6" ref="K47:K54">J47*23.94/100+J47</f>
        <v>61.151996000000004</v>
      </c>
      <c r="L47" s="134">
        <f aca="true" t="shared" si="7" ref="L47:L54">K47*I47</f>
        <v>61.151996000000004</v>
      </c>
      <c r="M47" s="34"/>
      <c r="N47" s="16"/>
      <c r="O47" s="17"/>
      <c r="P47" s="17"/>
      <c r="Q47" s="12"/>
      <c r="R47" s="15"/>
      <c r="S47" s="15"/>
    </row>
    <row r="48" spans="2:19" s="18" customFormat="1" ht="16.5" customHeight="1">
      <c r="B48" s="135" t="s">
        <v>76</v>
      </c>
      <c r="C48" s="154" t="s">
        <v>98</v>
      </c>
      <c r="D48" s="168">
        <v>96985</v>
      </c>
      <c r="E48" s="191" t="s">
        <v>177</v>
      </c>
      <c r="F48" s="184"/>
      <c r="G48" s="185"/>
      <c r="H48" s="66" t="s">
        <v>156</v>
      </c>
      <c r="I48" s="170">
        <v>1</v>
      </c>
      <c r="J48" s="165">
        <v>99.72</v>
      </c>
      <c r="K48" s="93">
        <f t="shared" si="6"/>
        <v>123.592968</v>
      </c>
      <c r="L48" s="134">
        <f t="shared" si="7"/>
        <v>123.592968</v>
      </c>
      <c r="M48" s="34"/>
      <c r="N48" s="16"/>
      <c r="O48" s="17"/>
      <c r="P48" s="17"/>
      <c r="Q48" s="12"/>
      <c r="R48" s="15"/>
      <c r="S48" s="15"/>
    </row>
    <row r="49" spans="2:19" s="18" customFormat="1" ht="16.5" customHeight="1">
      <c r="B49" s="135" t="s">
        <v>118</v>
      </c>
      <c r="C49" s="154" t="s">
        <v>98</v>
      </c>
      <c r="D49" s="167">
        <v>34653</v>
      </c>
      <c r="E49" s="192" t="s">
        <v>178</v>
      </c>
      <c r="F49" s="188"/>
      <c r="G49" s="189"/>
      <c r="H49" s="66" t="s">
        <v>156</v>
      </c>
      <c r="I49" s="170">
        <v>2</v>
      </c>
      <c r="J49" s="165">
        <v>8.64</v>
      </c>
      <c r="K49" s="93">
        <f t="shared" si="6"/>
        <v>10.708416000000001</v>
      </c>
      <c r="L49" s="134">
        <f t="shared" si="7"/>
        <v>21.416832000000003</v>
      </c>
      <c r="M49" s="34"/>
      <c r="N49" s="16"/>
      <c r="O49" s="17"/>
      <c r="P49" s="17"/>
      <c r="Q49" s="12"/>
      <c r="R49" s="15"/>
      <c r="S49" s="15"/>
    </row>
    <row r="50" spans="2:19" s="18" customFormat="1" ht="16.5" customHeight="1">
      <c r="B50" s="135" t="s">
        <v>183</v>
      </c>
      <c r="C50" s="154" t="s">
        <v>98</v>
      </c>
      <c r="D50" s="168">
        <v>93141</v>
      </c>
      <c r="E50" s="191" t="s">
        <v>179</v>
      </c>
      <c r="F50" s="184"/>
      <c r="G50" s="185"/>
      <c r="H50" s="66" t="s">
        <v>180</v>
      </c>
      <c r="I50" s="170">
        <v>6</v>
      </c>
      <c r="J50" s="165">
        <v>161</v>
      </c>
      <c r="K50" s="93">
        <f t="shared" si="6"/>
        <v>199.5434</v>
      </c>
      <c r="L50" s="134">
        <f t="shared" si="7"/>
        <v>1197.2604</v>
      </c>
      <c r="M50" s="34"/>
      <c r="N50" s="16"/>
      <c r="O50" s="17"/>
      <c r="P50" s="17"/>
      <c r="Q50" s="12"/>
      <c r="R50" s="15"/>
      <c r="S50" s="15"/>
    </row>
    <row r="51" spans="2:19" s="18" customFormat="1" ht="16.5" customHeight="1">
      <c r="B51" s="135" t="s">
        <v>184</v>
      </c>
      <c r="C51" s="154" t="s">
        <v>98</v>
      </c>
      <c r="D51" s="168">
        <v>93145</v>
      </c>
      <c r="E51" s="191" t="s">
        <v>181</v>
      </c>
      <c r="F51" s="186"/>
      <c r="G51" s="187"/>
      <c r="H51" s="66" t="s">
        <v>180</v>
      </c>
      <c r="I51" s="170">
        <v>1</v>
      </c>
      <c r="J51" s="165">
        <v>197.65</v>
      </c>
      <c r="K51" s="93">
        <f t="shared" si="6"/>
        <v>244.96741</v>
      </c>
      <c r="L51" s="134">
        <f t="shared" si="7"/>
        <v>244.96741</v>
      </c>
      <c r="M51" s="34"/>
      <c r="N51" s="16"/>
      <c r="O51" s="17"/>
      <c r="P51" s="17"/>
      <c r="Q51" s="12"/>
      <c r="R51" s="15"/>
      <c r="S51" s="15"/>
    </row>
    <row r="52" spans="2:19" s="18" customFormat="1" ht="16.5" customHeight="1">
      <c r="B52" s="135" t="s">
        <v>185</v>
      </c>
      <c r="C52" s="154" t="s">
        <v>98</v>
      </c>
      <c r="D52" s="167">
        <v>93128</v>
      </c>
      <c r="E52" s="191" t="s">
        <v>182</v>
      </c>
      <c r="F52" s="188"/>
      <c r="G52" s="189"/>
      <c r="H52" s="66" t="s">
        <v>180</v>
      </c>
      <c r="I52" s="170">
        <v>2</v>
      </c>
      <c r="J52" s="165">
        <v>128.78</v>
      </c>
      <c r="K52" s="93">
        <f t="shared" si="6"/>
        <v>159.60993200000001</v>
      </c>
      <c r="L52" s="134">
        <f t="shared" si="7"/>
        <v>319.21986400000003</v>
      </c>
      <c r="M52" s="34"/>
      <c r="N52" s="16"/>
      <c r="O52" s="17"/>
      <c r="P52" s="17"/>
      <c r="Q52" s="12"/>
      <c r="R52" s="15"/>
      <c r="S52" s="15"/>
    </row>
    <row r="53" spans="2:19" s="18" customFormat="1" ht="16.5" customHeight="1">
      <c r="B53" s="135" t="s">
        <v>186</v>
      </c>
      <c r="C53" s="154" t="s">
        <v>98</v>
      </c>
      <c r="D53" s="164">
        <v>97586</v>
      </c>
      <c r="E53" s="205" t="s">
        <v>188</v>
      </c>
      <c r="F53" s="206"/>
      <c r="G53" s="207"/>
      <c r="H53" s="94" t="s">
        <v>189</v>
      </c>
      <c r="I53" s="190">
        <v>5</v>
      </c>
      <c r="J53" s="165">
        <v>213.75</v>
      </c>
      <c r="K53" s="93">
        <f t="shared" si="6"/>
        <v>264.92175</v>
      </c>
      <c r="L53" s="134">
        <f t="shared" si="7"/>
        <v>1324.6087499999999</v>
      </c>
      <c r="M53" s="34"/>
      <c r="N53" s="16"/>
      <c r="O53" s="17"/>
      <c r="P53" s="17"/>
      <c r="Q53" s="12"/>
      <c r="R53" s="15"/>
      <c r="S53" s="15"/>
    </row>
    <row r="54" spans="2:19" ht="16.5" customHeight="1" thickBot="1">
      <c r="B54" s="135" t="s">
        <v>187</v>
      </c>
      <c r="C54" s="154" t="s">
        <v>98</v>
      </c>
      <c r="D54" s="167">
        <v>47589</v>
      </c>
      <c r="E54" s="205" t="s">
        <v>190</v>
      </c>
      <c r="F54" s="206"/>
      <c r="G54" s="207"/>
      <c r="H54" s="176" t="s">
        <v>191</v>
      </c>
      <c r="I54" s="97">
        <v>1</v>
      </c>
      <c r="J54" s="173">
        <v>40.82</v>
      </c>
      <c r="K54" s="93">
        <f t="shared" si="6"/>
        <v>50.592308</v>
      </c>
      <c r="L54" s="134">
        <f t="shared" si="7"/>
        <v>50.592308</v>
      </c>
      <c r="M54" s="34"/>
      <c r="N54" s="16"/>
      <c r="O54" s="17"/>
      <c r="P54" s="17"/>
      <c r="Q54" s="12"/>
      <c r="R54" s="15"/>
      <c r="S54" s="15"/>
    </row>
    <row r="55" spans="2:19" ht="24.75" customHeight="1" thickBot="1">
      <c r="B55" s="67" t="s">
        <v>77</v>
      </c>
      <c r="C55" s="148"/>
      <c r="D55" s="77" t="s">
        <v>2</v>
      </c>
      <c r="E55" s="199" t="s">
        <v>148</v>
      </c>
      <c r="F55" s="200"/>
      <c r="G55" s="201"/>
      <c r="H55" s="68"/>
      <c r="I55" s="80" t="s">
        <v>2</v>
      </c>
      <c r="J55" s="197" t="s">
        <v>80</v>
      </c>
      <c r="K55" s="198"/>
      <c r="L55" s="78">
        <f>SUM(L56:L62)</f>
        <v>14487.608733100002</v>
      </c>
      <c r="M55" s="31"/>
      <c r="N55" s="12"/>
      <c r="O55" s="32"/>
      <c r="P55" s="12"/>
      <c r="Q55" s="12"/>
      <c r="R55" s="15"/>
      <c r="S55" s="15"/>
    </row>
    <row r="56" spans="1:19" ht="16.5" customHeight="1">
      <c r="A56" s="18"/>
      <c r="B56" s="135" t="s">
        <v>96</v>
      </c>
      <c r="C56" s="154" t="s">
        <v>98</v>
      </c>
      <c r="D56" s="167">
        <v>100576</v>
      </c>
      <c r="E56" s="202" t="s">
        <v>122</v>
      </c>
      <c r="F56" s="203"/>
      <c r="G56" s="204"/>
      <c r="H56" s="66" t="s">
        <v>27</v>
      </c>
      <c r="I56" s="170">
        <v>53.75</v>
      </c>
      <c r="J56" s="165">
        <v>2.15</v>
      </c>
      <c r="K56" s="93">
        <f aca="true" t="shared" si="8" ref="K56:K62">J56*23.94/100+J56</f>
        <v>2.66471</v>
      </c>
      <c r="L56" s="134">
        <f aca="true" t="shared" si="9" ref="L56:L62">K56*I56</f>
        <v>143.2281625</v>
      </c>
      <c r="M56" s="34"/>
      <c r="N56" s="38"/>
      <c r="O56" s="17"/>
      <c r="P56" s="17"/>
      <c r="Q56" s="12"/>
      <c r="R56" s="15"/>
      <c r="S56" s="15"/>
    </row>
    <row r="57" spans="1:19" ht="16.5" customHeight="1">
      <c r="A57" s="18"/>
      <c r="B57" s="135" t="s">
        <v>117</v>
      </c>
      <c r="C57" s="154" t="s">
        <v>98</v>
      </c>
      <c r="D57" s="164">
        <v>95241</v>
      </c>
      <c r="E57" s="205" t="s">
        <v>196</v>
      </c>
      <c r="F57" s="206"/>
      <c r="G57" s="207"/>
      <c r="H57" s="94" t="s">
        <v>27</v>
      </c>
      <c r="I57" s="96">
        <v>53.75</v>
      </c>
      <c r="J57" s="165">
        <v>25.7</v>
      </c>
      <c r="K57" s="93">
        <f t="shared" si="8"/>
        <v>31.85258</v>
      </c>
      <c r="L57" s="134">
        <f t="shared" si="9"/>
        <v>1712.076175</v>
      </c>
      <c r="M57" s="34"/>
      <c r="N57" s="38"/>
      <c r="O57" s="17"/>
      <c r="P57" s="17"/>
      <c r="Q57" s="12"/>
      <c r="R57" s="15"/>
      <c r="S57" s="15"/>
    </row>
    <row r="58" spans="1:19" ht="16.5" customHeight="1">
      <c r="A58" s="18"/>
      <c r="B58" s="135" t="s">
        <v>149</v>
      </c>
      <c r="C58" s="154" t="s">
        <v>98</v>
      </c>
      <c r="D58" s="167">
        <v>87248</v>
      </c>
      <c r="E58" s="205" t="s">
        <v>194</v>
      </c>
      <c r="F58" s="206"/>
      <c r="G58" s="207"/>
      <c r="H58" s="176" t="s">
        <v>128</v>
      </c>
      <c r="I58" s="97">
        <v>53.75</v>
      </c>
      <c r="J58" s="173">
        <v>42.32</v>
      </c>
      <c r="K58" s="93">
        <f t="shared" si="8"/>
        <v>52.451408</v>
      </c>
      <c r="L58" s="134">
        <f t="shared" si="9"/>
        <v>2819.26318</v>
      </c>
      <c r="M58" s="34"/>
      <c r="N58" s="38"/>
      <c r="O58" s="17"/>
      <c r="P58" s="17"/>
      <c r="Q58" s="12"/>
      <c r="R58" s="15"/>
      <c r="S58" s="15"/>
    </row>
    <row r="59" spans="1:19" ht="16.5" customHeight="1">
      <c r="A59" s="18"/>
      <c r="B59" s="135" t="s">
        <v>150</v>
      </c>
      <c r="C59" s="154" t="s">
        <v>98</v>
      </c>
      <c r="D59" s="174">
        <v>87887</v>
      </c>
      <c r="E59" s="211" t="s">
        <v>198</v>
      </c>
      <c r="F59" s="211"/>
      <c r="G59" s="211"/>
      <c r="H59" s="162" t="s">
        <v>27</v>
      </c>
      <c r="I59" s="98">
        <v>66.65</v>
      </c>
      <c r="J59" s="173">
        <v>16.63</v>
      </c>
      <c r="K59" s="93">
        <f t="shared" si="8"/>
        <v>20.611221999999998</v>
      </c>
      <c r="L59" s="134">
        <f t="shared" si="9"/>
        <v>1373.7379463</v>
      </c>
      <c r="M59" s="34"/>
      <c r="N59" s="38"/>
      <c r="O59" s="17"/>
      <c r="P59" s="17"/>
      <c r="Q59" s="12"/>
      <c r="R59" s="15"/>
      <c r="S59" s="15"/>
    </row>
    <row r="60" spans="1:19" ht="16.5" customHeight="1">
      <c r="A60" s="18"/>
      <c r="B60" s="135" t="s">
        <v>151</v>
      </c>
      <c r="C60" s="154" t="s">
        <v>98</v>
      </c>
      <c r="D60" s="174">
        <v>87894</v>
      </c>
      <c r="E60" s="211" t="s">
        <v>197</v>
      </c>
      <c r="F60" s="211"/>
      <c r="G60" s="211"/>
      <c r="H60" s="162" t="s">
        <v>27</v>
      </c>
      <c r="I60" s="98">
        <v>119</v>
      </c>
      <c r="J60" s="175">
        <v>5.61</v>
      </c>
      <c r="K60" s="93">
        <f t="shared" si="8"/>
        <v>6.953034000000001</v>
      </c>
      <c r="L60" s="134">
        <f t="shared" si="9"/>
        <v>827.411046</v>
      </c>
      <c r="M60" s="34"/>
      <c r="N60" s="38"/>
      <c r="O60" s="17"/>
      <c r="P60" s="17"/>
      <c r="Q60" s="12"/>
      <c r="R60" s="15"/>
      <c r="S60" s="15"/>
    </row>
    <row r="61" spans="1:19" ht="16.5" customHeight="1">
      <c r="A61" s="18"/>
      <c r="B61" s="135" t="s">
        <v>200</v>
      </c>
      <c r="C61" s="154" t="s">
        <v>98</v>
      </c>
      <c r="D61" s="174">
        <v>90406</v>
      </c>
      <c r="E61" s="212" t="s">
        <v>199</v>
      </c>
      <c r="F61" s="212"/>
      <c r="G61" s="212"/>
      <c r="H61" s="162" t="s">
        <v>27</v>
      </c>
      <c r="I61" s="98">
        <v>66.65</v>
      </c>
      <c r="J61" s="173">
        <v>38.53</v>
      </c>
      <c r="K61" s="93">
        <f t="shared" si="8"/>
        <v>47.754082000000004</v>
      </c>
      <c r="L61" s="134">
        <f t="shared" si="9"/>
        <v>3182.8095653000005</v>
      </c>
      <c r="M61" s="34"/>
      <c r="N61" s="38"/>
      <c r="O61" s="17"/>
      <c r="P61" s="17"/>
      <c r="Q61" s="12"/>
      <c r="R61" s="15"/>
      <c r="S61" s="15"/>
    </row>
    <row r="62" spans="1:19" ht="16.5" customHeight="1" thickBot="1">
      <c r="A62" s="18"/>
      <c r="B62" s="135" t="s">
        <v>201</v>
      </c>
      <c r="C62" s="154" t="s">
        <v>98</v>
      </c>
      <c r="D62" s="168">
        <v>87529</v>
      </c>
      <c r="E62" s="212" t="s">
        <v>195</v>
      </c>
      <c r="F62" s="212"/>
      <c r="G62" s="212"/>
      <c r="H62" s="163" t="s">
        <v>27</v>
      </c>
      <c r="I62" s="97">
        <v>119</v>
      </c>
      <c r="J62" s="173">
        <v>30.03</v>
      </c>
      <c r="K62" s="93">
        <f t="shared" si="8"/>
        <v>37.219182</v>
      </c>
      <c r="L62" s="134">
        <f t="shared" si="9"/>
        <v>4429.082658</v>
      </c>
      <c r="M62" s="34"/>
      <c r="N62" s="38"/>
      <c r="O62" s="17"/>
      <c r="P62" s="17"/>
      <c r="Q62" s="12"/>
      <c r="R62" s="15"/>
      <c r="S62" s="15"/>
    </row>
    <row r="63" spans="2:19" ht="24.75" customHeight="1" thickBot="1">
      <c r="B63" s="67" t="s">
        <v>104</v>
      </c>
      <c r="C63" s="149"/>
      <c r="D63" s="77" t="s">
        <v>2</v>
      </c>
      <c r="E63" s="199" t="s">
        <v>145</v>
      </c>
      <c r="F63" s="200"/>
      <c r="G63" s="201"/>
      <c r="H63" s="68"/>
      <c r="I63" s="80" t="s">
        <v>2</v>
      </c>
      <c r="J63" s="197" t="s">
        <v>78</v>
      </c>
      <c r="K63" s="198"/>
      <c r="L63" s="78">
        <f>SUM(L64:L65)</f>
        <v>2267.8751898</v>
      </c>
      <c r="M63" s="31"/>
      <c r="N63" s="12"/>
      <c r="O63" s="32"/>
      <c r="P63" s="12"/>
      <c r="Q63" s="12"/>
      <c r="R63" s="15"/>
      <c r="S63" s="15"/>
    </row>
    <row r="64" spans="2:19" s="18" customFormat="1" ht="16.5" customHeight="1">
      <c r="B64" s="135" t="s">
        <v>105</v>
      </c>
      <c r="C64" s="154" t="s">
        <v>98</v>
      </c>
      <c r="D64" s="167">
        <v>88485</v>
      </c>
      <c r="E64" s="280" t="s">
        <v>130</v>
      </c>
      <c r="F64" s="281"/>
      <c r="G64" s="282"/>
      <c r="H64" s="94" t="s">
        <v>27</v>
      </c>
      <c r="I64" s="98">
        <v>111.1</v>
      </c>
      <c r="J64" s="175">
        <v>2.26</v>
      </c>
      <c r="K64" s="93">
        <f>J64*23.94/100+J64</f>
        <v>2.8010439999999996</v>
      </c>
      <c r="L64" s="134">
        <f>K64*I64</f>
        <v>311.1959883999999</v>
      </c>
      <c r="M64" s="34"/>
      <c r="N64" s="16"/>
      <c r="O64" s="17"/>
      <c r="P64" s="17"/>
      <c r="Q64" s="12"/>
      <c r="R64" s="15"/>
      <c r="S64" s="15"/>
    </row>
    <row r="65" spans="2:19" s="18" customFormat="1" ht="16.5" customHeight="1" thickBot="1">
      <c r="B65" s="135" t="s">
        <v>131</v>
      </c>
      <c r="C65" s="154" t="s">
        <v>98</v>
      </c>
      <c r="D65" s="167">
        <v>88489</v>
      </c>
      <c r="E65" s="211" t="s">
        <v>129</v>
      </c>
      <c r="F65" s="211"/>
      <c r="G65" s="211"/>
      <c r="H65" s="95" t="s">
        <v>27</v>
      </c>
      <c r="I65" s="97">
        <v>111.1</v>
      </c>
      <c r="J65" s="173">
        <v>14.21</v>
      </c>
      <c r="K65" s="93">
        <f>J65*23.94/100+J65</f>
        <v>17.611874</v>
      </c>
      <c r="L65" s="134">
        <f>K65*I65</f>
        <v>1956.6792014</v>
      </c>
      <c r="M65" s="34"/>
      <c r="N65" s="16"/>
      <c r="O65" s="17"/>
      <c r="P65" s="17"/>
      <c r="Q65" s="12"/>
      <c r="R65" s="15"/>
      <c r="S65" s="15"/>
    </row>
    <row r="66" spans="2:19" ht="24.75" customHeight="1" thickBot="1">
      <c r="B66" s="67" t="s">
        <v>106</v>
      </c>
      <c r="C66" s="149"/>
      <c r="D66" s="77" t="s">
        <v>2</v>
      </c>
      <c r="E66" s="199" t="s">
        <v>94</v>
      </c>
      <c r="F66" s="200"/>
      <c r="G66" s="201"/>
      <c r="H66" s="68"/>
      <c r="I66" s="80" t="s">
        <v>2</v>
      </c>
      <c r="J66" s="197" t="s">
        <v>79</v>
      </c>
      <c r="K66" s="198"/>
      <c r="L66" s="78">
        <f>SUM(L67:L67)</f>
        <v>2.999348</v>
      </c>
      <c r="M66" s="31"/>
      <c r="N66" s="12"/>
      <c r="O66" s="32"/>
      <c r="P66" s="12"/>
      <c r="Q66" s="12"/>
      <c r="R66" s="15"/>
      <c r="S66" s="15"/>
    </row>
    <row r="67" spans="2:19" s="18" customFormat="1" ht="16.5" customHeight="1">
      <c r="B67" s="135" t="s">
        <v>107</v>
      </c>
      <c r="C67" s="154" t="s">
        <v>98</v>
      </c>
      <c r="D67" s="164">
        <v>98524</v>
      </c>
      <c r="E67" s="222" t="s">
        <v>81</v>
      </c>
      <c r="F67" s="223"/>
      <c r="G67" s="224"/>
      <c r="H67" s="94" t="s">
        <v>27</v>
      </c>
      <c r="I67" s="97">
        <v>1</v>
      </c>
      <c r="J67" s="175">
        <v>2.42</v>
      </c>
      <c r="K67" s="93">
        <f>J67*23.94/100+J67</f>
        <v>2.999348</v>
      </c>
      <c r="L67" s="134">
        <f>K67*I67</f>
        <v>2.999348</v>
      </c>
      <c r="M67" s="34"/>
      <c r="N67" s="16"/>
      <c r="O67" s="17"/>
      <c r="P67" s="17"/>
      <c r="Q67" s="12"/>
      <c r="R67" s="15"/>
      <c r="S67" s="15"/>
    </row>
    <row r="68" spans="1:19" ht="18.75" customHeight="1" thickBot="1">
      <c r="A68" s="18"/>
      <c r="B68" s="137"/>
      <c r="C68" s="65"/>
      <c r="D68" s="65"/>
      <c r="E68" s="33"/>
      <c r="F68" s="33"/>
      <c r="G68" s="69"/>
      <c r="H68" s="63"/>
      <c r="I68" s="63"/>
      <c r="J68" s="64"/>
      <c r="K68" s="64"/>
      <c r="L68" s="138"/>
      <c r="M68" s="34"/>
      <c r="N68" s="38"/>
      <c r="O68" s="17"/>
      <c r="P68" s="17"/>
      <c r="Q68" s="12"/>
      <c r="R68" s="15"/>
      <c r="S68" s="15"/>
    </row>
    <row r="69" spans="1:19" ht="16.5" customHeight="1" thickBot="1">
      <c r="A69"/>
      <c r="B69" s="139"/>
      <c r="C69" s="70"/>
      <c r="D69" s="285" t="str">
        <f>DADOS!C5</f>
        <v>Caçapava do Sul, 30 de Maio de 2022</v>
      </c>
      <c r="E69" s="286"/>
      <c r="F69" s="286"/>
      <c r="G69" s="286"/>
      <c r="H69" s="57"/>
      <c r="I69" s="71"/>
      <c r="J69" s="288" t="s">
        <v>35</v>
      </c>
      <c r="K69" s="289"/>
      <c r="L69" s="72">
        <f>L10+L13+L23+L33+L42+L46+L55+L63+L66</f>
        <v>86519.56472376</v>
      </c>
      <c r="M69" s="34"/>
      <c r="N69" s="16"/>
      <c r="O69" s="17"/>
      <c r="P69" s="17"/>
      <c r="Q69" s="12"/>
      <c r="R69" s="15"/>
      <c r="S69" s="15"/>
    </row>
    <row r="70" spans="2:19" s="18" customFormat="1" ht="27" customHeight="1">
      <c r="B70" s="140"/>
      <c r="C70" s="141"/>
      <c r="D70" s="141"/>
      <c r="E70" s="141"/>
      <c r="F70" s="141"/>
      <c r="G70" s="141"/>
      <c r="H70" s="141"/>
      <c r="I70" s="141"/>
      <c r="J70" s="141"/>
      <c r="K70" s="141"/>
      <c r="L70" s="142"/>
      <c r="M70" s="73"/>
      <c r="N70" s="73"/>
      <c r="O70" s="73"/>
      <c r="P70" s="17"/>
      <c r="Q70" s="12"/>
      <c r="R70" s="15"/>
      <c r="S70" s="15"/>
    </row>
    <row r="71" spans="1:19" ht="28.5" customHeight="1">
      <c r="A71"/>
      <c r="B71" s="140"/>
      <c r="C71" s="141"/>
      <c r="D71" s="284" t="s">
        <v>46</v>
      </c>
      <c r="E71" s="284"/>
      <c r="F71" s="284"/>
      <c r="G71" s="143" t="s">
        <v>192</v>
      </c>
      <c r="H71" s="284" t="s">
        <v>193</v>
      </c>
      <c r="I71" s="284"/>
      <c r="J71" s="284"/>
      <c r="K71" s="284"/>
      <c r="L71" s="142"/>
      <c r="M71" s="73"/>
      <c r="N71" s="73"/>
      <c r="O71" s="73"/>
      <c r="P71" s="39"/>
      <c r="Q71" s="12"/>
      <c r="R71" s="15"/>
      <c r="S71" s="15"/>
    </row>
    <row r="72" spans="2:19" s="18" customFormat="1" ht="28.5" customHeight="1">
      <c r="B72" s="140"/>
      <c r="C72" s="141"/>
      <c r="D72" s="283" t="str">
        <f>DADOS!C13</f>
        <v>Pacífico J. Vargas - Arquiteto e Urbanista CAU-RS A12.407-9</v>
      </c>
      <c r="E72" s="283"/>
      <c r="F72" s="283"/>
      <c r="G72" s="144" t="str">
        <f>DADOS!C12</f>
        <v>Nilvo T. Dorneles - Secretario de planejamento e Meio Ambiente</v>
      </c>
      <c r="H72" s="287" t="str">
        <f>DADOS!C11</f>
        <v>Giovani Amestoy - Prefeito Municipal</v>
      </c>
      <c r="I72" s="287"/>
      <c r="J72" s="287"/>
      <c r="K72" s="287"/>
      <c r="L72" s="142"/>
      <c r="M72" s="73"/>
      <c r="N72" s="73"/>
      <c r="O72" s="73"/>
      <c r="P72" s="39"/>
      <c r="Q72" s="12"/>
      <c r="R72" s="15"/>
      <c r="S72" s="15"/>
    </row>
    <row r="73" spans="2:19" ht="28.5" customHeight="1" thickBot="1">
      <c r="B73" s="145"/>
      <c r="C73" s="146"/>
      <c r="D73" s="146"/>
      <c r="E73" s="146"/>
      <c r="F73" s="146"/>
      <c r="G73" s="146"/>
      <c r="H73" s="146"/>
      <c r="I73" s="146"/>
      <c r="J73" s="146"/>
      <c r="K73" s="146"/>
      <c r="L73" s="147"/>
      <c r="M73" s="73"/>
      <c r="N73" s="73"/>
      <c r="O73" s="73"/>
      <c r="P73" s="40"/>
      <c r="Q73" s="12"/>
      <c r="R73" s="15"/>
      <c r="S73" s="15"/>
    </row>
    <row r="74" spans="2:15" ht="23.25" customHeight="1"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</row>
    <row r="75" spans="2:15" ht="21" customHeight="1"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</row>
    <row r="76" spans="2:15" ht="21" customHeight="1"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</row>
    <row r="77" spans="2:15" ht="21" customHeight="1"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</row>
    <row r="78" spans="2:12" ht="13.5" customHeight="1">
      <c r="B78" s="19"/>
      <c r="C78" s="19"/>
      <c r="D78" s="19"/>
      <c r="E78" s="19"/>
      <c r="F78" s="19"/>
      <c r="G78" s="19"/>
      <c r="H78" s="19"/>
      <c r="I78" s="19"/>
      <c r="J78" s="41"/>
      <c r="K78" s="41"/>
      <c r="L78" s="19"/>
    </row>
    <row r="79" spans="2:12" ht="13.5" customHeight="1">
      <c r="B79" s="19"/>
      <c r="C79" s="19"/>
      <c r="D79" s="19"/>
      <c r="E79" s="19"/>
      <c r="F79" s="19"/>
      <c r="G79" s="19"/>
      <c r="H79" s="19"/>
      <c r="I79" s="19"/>
      <c r="J79" s="41"/>
      <c r="K79" s="41"/>
      <c r="L79" s="19"/>
    </row>
    <row r="80" spans="2:12" ht="13.5" customHeight="1">
      <c r="B80" s="19"/>
      <c r="C80" s="19"/>
      <c r="D80" s="19"/>
      <c r="E80" s="19"/>
      <c r="F80" s="19"/>
      <c r="G80" s="19"/>
      <c r="H80" s="19"/>
      <c r="I80" s="19"/>
      <c r="J80" s="41"/>
      <c r="K80" s="41"/>
      <c r="L80" s="19"/>
    </row>
    <row r="81" spans="2:12" ht="13.5" customHeight="1">
      <c r="B81" s="19"/>
      <c r="C81" s="19"/>
      <c r="D81" s="19"/>
      <c r="E81" s="19"/>
      <c r="F81" s="19"/>
      <c r="G81" s="19"/>
      <c r="H81" s="19"/>
      <c r="I81" s="19"/>
      <c r="J81" s="41"/>
      <c r="K81" s="41"/>
      <c r="L81" s="19"/>
    </row>
    <row r="82" spans="2:12" ht="13.5" customHeight="1">
      <c r="B82" s="19"/>
      <c r="C82" s="19"/>
      <c r="D82" s="19"/>
      <c r="E82" s="19"/>
      <c r="F82" s="19"/>
      <c r="G82" s="19"/>
      <c r="H82" s="19"/>
      <c r="I82" s="19"/>
      <c r="J82" s="41"/>
      <c r="K82" s="41"/>
      <c r="L82" s="19"/>
    </row>
    <row r="83" spans="2:12" ht="13.5" customHeight="1">
      <c r="B83" s="19"/>
      <c r="C83" s="19"/>
      <c r="D83" s="19"/>
      <c r="E83" s="19"/>
      <c r="F83" s="19"/>
      <c r="G83" s="19"/>
      <c r="H83" s="19"/>
      <c r="I83" s="19"/>
      <c r="J83" s="41"/>
      <c r="K83" s="41"/>
      <c r="L83" s="19"/>
    </row>
    <row r="84" spans="2:12" ht="13.5" customHeight="1">
      <c r="B84" s="19"/>
      <c r="C84" s="19"/>
      <c r="D84" s="19"/>
      <c r="E84" s="19"/>
      <c r="F84" s="19"/>
      <c r="G84" s="19"/>
      <c r="H84" s="19"/>
      <c r="I84" s="19"/>
      <c r="J84" s="41"/>
      <c r="K84" s="41"/>
      <c r="L84" s="19"/>
    </row>
    <row r="85" spans="2:12" ht="13.5" customHeight="1">
      <c r="B85" s="19"/>
      <c r="C85" s="19"/>
      <c r="D85" s="19"/>
      <c r="E85" s="19"/>
      <c r="F85" s="19"/>
      <c r="G85" s="19"/>
      <c r="H85" s="19"/>
      <c r="I85" s="19"/>
      <c r="J85" s="41"/>
      <c r="K85" s="41"/>
      <c r="L85" s="19"/>
    </row>
    <row r="86" spans="2:12" ht="13.5" customHeight="1">
      <c r="B86" s="19"/>
      <c r="C86" s="19"/>
      <c r="D86" s="19"/>
      <c r="E86" s="19"/>
      <c r="F86" s="19"/>
      <c r="G86" s="19"/>
      <c r="H86" s="19"/>
      <c r="I86" s="19"/>
      <c r="J86" s="41"/>
      <c r="K86" s="41"/>
      <c r="L86" s="19"/>
    </row>
    <row r="87" spans="2:12" ht="13.5" customHeight="1">
      <c r="B87" s="19"/>
      <c r="C87" s="19"/>
      <c r="D87" s="19"/>
      <c r="E87" s="19"/>
      <c r="F87" s="19"/>
      <c r="G87" s="19"/>
      <c r="H87" s="19"/>
      <c r="I87" s="19"/>
      <c r="J87" s="41"/>
      <c r="K87" s="41"/>
      <c r="L87" s="19"/>
    </row>
    <row r="88" spans="2:12" ht="13.5" customHeight="1">
      <c r="B88" s="19"/>
      <c r="C88" s="19"/>
      <c r="D88" s="19"/>
      <c r="E88" s="19"/>
      <c r="F88" s="19"/>
      <c r="G88" s="19"/>
      <c r="H88" s="19"/>
      <c r="I88" s="19"/>
      <c r="J88" s="41"/>
      <c r="K88" s="41"/>
      <c r="L88" s="19"/>
    </row>
  </sheetData>
  <sheetProtection/>
  <mergeCells count="76">
    <mergeCell ref="D72:F72"/>
    <mergeCell ref="D71:F71"/>
    <mergeCell ref="H71:K71"/>
    <mergeCell ref="D69:G69"/>
    <mergeCell ref="H72:K72"/>
    <mergeCell ref="J69:K69"/>
    <mergeCell ref="J66:K66"/>
    <mergeCell ref="E55:G55"/>
    <mergeCell ref="J55:K55"/>
    <mergeCell ref="E39:G39"/>
    <mergeCell ref="E65:G65"/>
    <mergeCell ref="E66:G66"/>
    <mergeCell ref="E62:G62"/>
    <mergeCell ref="E64:G64"/>
    <mergeCell ref="E60:G60"/>
    <mergeCell ref="E57:G57"/>
    <mergeCell ref="E58:G58"/>
    <mergeCell ref="E54:G54"/>
    <mergeCell ref="E44:G44"/>
    <mergeCell ref="I3:L4"/>
    <mergeCell ref="E7:G8"/>
    <mergeCell ref="H7:H8"/>
    <mergeCell ref="I7:I8"/>
    <mergeCell ref="J7:J8"/>
    <mergeCell ref="E21:G21"/>
    <mergeCell ref="K7:K8"/>
    <mergeCell ref="E12:G12"/>
    <mergeCell ref="J10:K10"/>
    <mergeCell ref="J13:K13"/>
    <mergeCell ref="E23:G23"/>
    <mergeCell ref="E36:G36"/>
    <mergeCell ref="E11:G11"/>
    <mergeCell ref="E14:G14"/>
    <mergeCell ref="E10:G10"/>
    <mergeCell ref="E28:G28"/>
    <mergeCell ref="E17:G17"/>
    <mergeCell ref="E35:G35"/>
    <mergeCell ref="E22:G22"/>
    <mergeCell ref="I5:J6"/>
    <mergeCell ref="J23:K23"/>
    <mergeCell ref="B1:E6"/>
    <mergeCell ref="F1:G6"/>
    <mergeCell ref="H1:L2"/>
    <mergeCell ref="E13:G13"/>
    <mergeCell ref="D7:D8"/>
    <mergeCell ref="L7:L8"/>
    <mergeCell ref="B7:B8"/>
    <mergeCell ref="E20:G20"/>
    <mergeCell ref="C7:C8"/>
    <mergeCell ref="E30:G30"/>
    <mergeCell ref="E67:G67"/>
    <mergeCell ref="E32:G32"/>
    <mergeCell ref="E34:G34"/>
    <mergeCell ref="E63:G63"/>
    <mergeCell ref="E47:G47"/>
    <mergeCell ref="E15:G15"/>
    <mergeCell ref="E16:G16"/>
    <mergeCell ref="E45:G45"/>
    <mergeCell ref="E27:G27"/>
    <mergeCell ref="E19:G19"/>
    <mergeCell ref="E31:G31"/>
    <mergeCell ref="E33:G33"/>
    <mergeCell ref="J46:K46"/>
    <mergeCell ref="E46:G46"/>
    <mergeCell ref="E29:G29"/>
    <mergeCell ref="E41:G41"/>
    <mergeCell ref="J33:K33"/>
    <mergeCell ref="E38:G38"/>
    <mergeCell ref="J63:K63"/>
    <mergeCell ref="E42:G42"/>
    <mergeCell ref="E56:G56"/>
    <mergeCell ref="E53:G53"/>
    <mergeCell ref="E43:G43"/>
    <mergeCell ref="E59:G59"/>
    <mergeCell ref="E61:G61"/>
    <mergeCell ref="J42:K42"/>
  </mergeCells>
  <printOptions horizontalCentered="1"/>
  <pageMargins left="0.3937007874015748" right="0.3937007874015748" top="0.984251968503937" bottom="0.5905511811023623" header="0.7874015748031497" footer="0.3937007874015748"/>
  <pageSetup fitToHeight="0" fitToWidth="1" horizontalDpi="600" verticalDpi="600" orientation="landscape" paperSize="9" scale="62" r:id="rId2"/>
  <rowBreaks count="1" manualBreakCount="1">
    <brk id="45" min="1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view="pageBreakPreview" zoomScaleSheetLayoutView="100" zoomScalePageLayoutView="0" workbookViewId="0" topLeftCell="A1">
      <selection activeCell="I26" sqref="I26:J26"/>
    </sheetView>
  </sheetViews>
  <sheetFormatPr defaultColWidth="8.5" defaultRowHeight="14.25"/>
  <cols>
    <col min="1" max="1" width="8.5" style="10" customWidth="1"/>
    <col min="2" max="2" width="34.09765625" style="45" customWidth="1"/>
    <col min="3" max="3" width="7.8984375" style="10" customWidth="1"/>
    <col min="4" max="4" width="13.8984375" style="45" customWidth="1"/>
    <col min="5" max="5" width="9.19921875" style="10" customWidth="1"/>
    <col min="6" max="6" width="12" style="10" customWidth="1"/>
    <col min="7" max="7" width="8.69921875" style="10" bestFit="1" customWidth="1"/>
    <col min="8" max="8" width="13.09765625" style="10" customWidth="1"/>
    <col min="9" max="9" width="8.69921875" style="10" bestFit="1" customWidth="1"/>
    <col min="10" max="10" width="13.3984375" style="10" customWidth="1"/>
    <col min="11" max="11" width="13.8984375" style="10" customWidth="1"/>
    <col min="12" max="12" width="8.59765625" style="10" customWidth="1"/>
    <col min="13" max="16384" width="8.5" style="10" customWidth="1"/>
  </cols>
  <sheetData>
    <row r="1" spans="1:12" ht="14.25">
      <c r="A1" s="297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</row>
    <row r="2" spans="1:12" ht="61.5" customHeight="1" thickBo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</row>
    <row r="3" spans="1:20" ht="19.5" customHeight="1">
      <c r="A3" s="312" t="s">
        <v>86</v>
      </c>
      <c r="B3" s="313"/>
      <c r="C3" s="313"/>
      <c r="D3" s="313"/>
      <c r="E3" s="313"/>
      <c r="F3" s="306" t="s">
        <v>20</v>
      </c>
      <c r="G3" s="307"/>
      <c r="H3" s="307"/>
      <c r="I3" s="307"/>
      <c r="J3" s="307"/>
      <c r="K3" s="307"/>
      <c r="L3" s="308"/>
      <c r="M3" s="22"/>
      <c r="N3" s="22"/>
      <c r="O3" s="22"/>
      <c r="P3" s="22"/>
      <c r="Q3" s="22"/>
      <c r="R3" s="22"/>
      <c r="S3" s="22"/>
      <c r="T3" s="12"/>
    </row>
    <row r="4" spans="1:20" ht="9.75" customHeight="1">
      <c r="A4" s="314"/>
      <c r="B4" s="315"/>
      <c r="C4" s="315"/>
      <c r="D4" s="315"/>
      <c r="E4" s="315"/>
      <c r="F4" s="309"/>
      <c r="G4" s="310"/>
      <c r="H4" s="310"/>
      <c r="I4" s="310"/>
      <c r="J4" s="310"/>
      <c r="K4" s="310"/>
      <c r="L4" s="311"/>
      <c r="M4" s="22"/>
      <c r="N4" s="22"/>
      <c r="O4" s="22"/>
      <c r="P4" s="22"/>
      <c r="Q4" s="22"/>
      <c r="R4" s="22"/>
      <c r="S4" s="22"/>
      <c r="T4" s="12"/>
    </row>
    <row r="5" spans="1:20" ht="19.5" customHeight="1">
      <c r="A5" s="314"/>
      <c r="B5" s="315"/>
      <c r="C5" s="315"/>
      <c r="D5" s="315"/>
      <c r="E5" s="315"/>
      <c r="F5" s="104" t="s">
        <v>9</v>
      </c>
      <c r="G5" s="302" t="str">
        <f>DADOS!C15</f>
        <v>E.M.E.F. Profª Dionéia Soares - Acréscimo</v>
      </c>
      <c r="H5" s="302"/>
      <c r="I5" s="302"/>
      <c r="J5" s="302"/>
      <c r="K5" s="302"/>
      <c r="L5" s="303"/>
      <c r="M5" s="25"/>
      <c r="N5" s="25"/>
      <c r="O5" s="25"/>
      <c r="P5" s="25"/>
      <c r="Q5" s="25"/>
      <c r="R5" s="25"/>
      <c r="S5" s="25"/>
      <c r="T5" s="12"/>
    </row>
    <row r="6" spans="1:20" ht="7.5" customHeight="1">
      <c r="A6" s="314"/>
      <c r="B6" s="315"/>
      <c r="C6" s="315"/>
      <c r="D6" s="315"/>
      <c r="E6" s="315"/>
      <c r="F6" s="105"/>
      <c r="G6" s="304"/>
      <c r="H6" s="304"/>
      <c r="I6" s="304"/>
      <c r="J6" s="304"/>
      <c r="K6" s="304"/>
      <c r="L6" s="305"/>
      <c r="M6" s="25"/>
      <c r="N6" s="25"/>
      <c r="O6" s="25"/>
      <c r="P6" s="25"/>
      <c r="Q6" s="25"/>
      <c r="R6" s="25"/>
      <c r="S6" s="25"/>
      <c r="T6" s="12"/>
    </row>
    <row r="7" spans="1:20" ht="19.5" customHeight="1" thickBot="1">
      <c r="A7" s="316"/>
      <c r="B7" s="317"/>
      <c r="C7" s="317"/>
      <c r="D7" s="317"/>
      <c r="E7" s="317"/>
      <c r="F7" s="106" t="s">
        <v>21</v>
      </c>
      <c r="G7" s="295" t="str">
        <f>DADOS!C7</f>
        <v>Abril - 2022 - Com desoneração</v>
      </c>
      <c r="H7" s="295"/>
      <c r="I7" s="295"/>
      <c r="J7" s="296"/>
      <c r="K7" s="107" t="s">
        <v>61</v>
      </c>
      <c r="L7" s="108">
        <f>BDI!E24</f>
        <v>23.94</v>
      </c>
      <c r="M7" s="20"/>
      <c r="N7" s="20"/>
      <c r="O7" s="20"/>
      <c r="P7" s="20"/>
      <c r="Q7" s="27"/>
      <c r="R7" s="24"/>
      <c r="S7" s="28"/>
      <c r="T7" s="12"/>
    </row>
    <row r="8" spans="1:12" ht="19.5" customHeight="1" thickBot="1">
      <c r="A8" s="320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2"/>
    </row>
    <row r="9" spans="1:12" ht="19.5" customHeight="1">
      <c r="A9" s="326" t="s">
        <v>39</v>
      </c>
      <c r="B9" s="327"/>
      <c r="C9" s="332" t="s">
        <v>93</v>
      </c>
      <c r="D9" s="332"/>
      <c r="E9" s="332"/>
      <c r="F9" s="332"/>
      <c r="G9" s="332"/>
      <c r="H9" s="332"/>
      <c r="I9" s="332"/>
      <c r="J9" s="332"/>
      <c r="K9" s="113"/>
      <c r="L9" s="114"/>
    </row>
    <row r="10" spans="1:12" ht="19.5" customHeight="1">
      <c r="A10" s="328"/>
      <c r="B10" s="329"/>
      <c r="C10" s="333" t="s">
        <v>82</v>
      </c>
      <c r="D10" s="333"/>
      <c r="E10" s="333" t="s">
        <v>83</v>
      </c>
      <c r="F10" s="333"/>
      <c r="G10" s="333" t="s">
        <v>84</v>
      </c>
      <c r="H10" s="333"/>
      <c r="I10" s="333" t="s">
        <v>85</v>
      </c>
      <c r="J10" s="333"/>
      <c r="K10" s="115" t="s">
        <v>87</v>
      </c>
      <c r="L10" s="116"/>
    </row>
    <row r="11" spans="1:12" ht="16.5" customHeight="1" thickBot="1">
      <c r="A11" s="330"/>
      <c r="B11" s="331"/>
      <c r="C11" s="117" t="s">
        <v>36</v>
      </c>
      <c r="D11" s="117" t="s">
        <v>88</v>
      </c>
      <c r="E11" s="117" t="s">
        <v>36</v>
      </c>
      <c r="F11" s="117" t="s">
        <v>88</v>
      </c>
      <c r="G11" s="117" t="s">
        <v>36</v>
      </c>
      <c r="H11" s="117" t="s">
        <v>88</v>
      </c>
      <c r="I11" s="117" t="s">
        <v>36</v>
      </c>
      <c r="J11" s="117" t="s">
        <v>88</v>
      </c>
      <c r="K11" s="117" t="s">
        <v>89</v>
      </c>
      <c r="L11" s="118" t="s">
        <v>36</v>
      </c>
    </row>
    <row r="12" spans="1:12" ht="24" customHeight="1">
      <c r="A12" s="57"/>
      <c r="L12" s="99"/>
    </row>
    <row r="13" spans="1:12" ht="17.25" customHeight="1">
      <c r="A13" s="121">
        <v>1</v>
      </c>
      <c r="B13" s="122" t="str">
        <f>ORÇAMENTO!E10</f>
        <v>SERVIÇOS PRELIMINARES</v>
      </c>
      <c r="C13" s="111">
        <v>100</v>
      </c>
      <c r="D13" s="112">
        <f>K13*C13/100</f>
        <v>144.613192</v>
      </c>
      <c r="E13" s="111"/>
      <c r="F13" s="112">
        <f>K13*E13/100</f>
        <v>0</v>
      </c>
      <c r="G13" s="111"/>
      <c r="H13" s="112">
        <f>K13*G13/100</f>
        <v>0</v>
      </c>
      <c r="I13" s="111"/>
      <c r="J13" s="112">
        <f>K13*I13/100</f>
        <v>0</v>
      </c>
      <c r="K13" s="119">
        <f>ORÇAMENTO!L10</f>
        <v>144.613192</v>
      </c>
      <c r="L13" s="123">
        <f>(D13+F13+H13+J13)*100/K13</f>
        <v>100</v>
      </c>
    </row>
    <row r="14" spans="1:12" s="43" customFormat="1" ht="15.75">
      <c r="A14" s="121">
        <v>2</v>
      </c>
      <c r="B14" s="122" t="str">
        <f>ORÇAMENTO!E13</f>
        <v>FUNDAÇÕES E BALDRAME</v>
      </c>
      <c r="C14" s="111">
        <v>50</v>
      </c>
      <c r="D14" s="112">
        <f aca="true" t="shared" si="0" ref="D14:D19">K14*C14/100</f>
        <v>4971.07612014</v>
      </c>
      <c r="E14" s="111">
        <v>50</v>
      </c>
      <c r="F14" s="112">
        <f aca="true" t="shared" si="1" ref="F14:F19">K14*E14/100</f>
        <v>4971.07612014</v>
      </c>
      <c r="G14" s="111"/>
      <c r="H14" s="112">
        <f aca="true" t="shared" si="2" ref="H14:H19">K14*G14/100</f>
        <v>0</v>
      </c>
      <c r="I14" s="111"/>
      <c r="J14" s="112">
        <f aca="true" t="shared" si="3" ref="J14:J19">K14*I14/100</f>
        <v>0</v>
      </c>
      <c r="K14" s="119">
        <f>ORÇAMENTO!L13</f>
        <v>9942.15224028</v>
      </c>
      <c r="L14" s="123">
        <f aca="true" t="shared" si="4" ref="L14:L19">(D14+F14+H14+J14)*100/K14</f>
        <v>100</v>
      </c>
    </row>
    <row r="15" spans="1:12" s="43" customFormat="1" ht="15.75">
      <c r="A15" s="121">
        <v>3</v>
      </c>
      <c r="B15" s="122" t="str">
        <f>ORÇAMENTO!E23</f>
        <v>ELEVAÇÕES</v>
      </c>
      <c r="C15" s="111">
        <v>40</v>
      </c>
      <c r="D15" s="112">
        <f t="shared" si="0"/>
        <v>8830.643546632002</v>
      </c>
      <c r="E15" s="111">
        <v>40</v>
      </c>
      <c r="F15" s="112">
        <f t="shared" si="1"/>
        <v>8830.643546632002</v>
      </c>
      <c r="G15" s="111">
        <v>20</v>
      </c>
      <c r="H15" s="112">
        <f t="shared" si="2"/>
        <v>4415.321773316001</v>
      </c>
      <c r="I15" s="111"/>
      <c r="J15" s="112">
        <f t="shared" si="3"/>
        <v>0</v>
      </c>
      <c r="K15" s="119">
        <f>ORÇAMENTO!L23</f>
        <v>22076.608866580005</v>
      </c>
      <c r="L15" s="123">
        <f t="shared" si="4"/>
        <v>100.00000000000001</v>
      </c>
    </row>
    <row r="16" spans="1:12" s="43" customFormat="1" ht="15.75">
      <c r="A16" s="121">
        <v>4</v>
      </c>
      <c r="B16" s="122" t="str">
        <f>ORÇAMENTO!E33</f>
        <v>TETOS E COBERTURA</v>
      </c>
      <c r="C16" s="111">
        <v>30</v>
      </c>
      <c r="D16" s="112">
        <f t="shared" si="0"/>
        <v>7153.791888060001</v>
      </c>
      <c r="E16" s="111">
        <v>35</v>
      </c>
      <c r="F16" s="112">
        <f t="shared" si="1"/>
        <v>8346.09053607</v>
      </c>
      <c r="G16" s="111">
        <v>25</v>
      </c>
      <c r="H16" s="112">
        <f t="shared" si="2"/>
        <v>5961.49324005</v>
      </c>
      <c r="I16" s="111"/>
      <c r="J16" s="112">
        <f t="shared" si="3"/>
        <v>0</v>
      </c>
      <c r="K16" s="119">
        <f>ORÇAMENTO!L33</f>
        <v>23845.9729602</v>
      </c>
      <c r="L16" s="123">
        <f t="shared" si="4"/>
        <v>90</v>
      </c>
    </row>
    <row r="17" spans="1:12" s="43" customFormat="1" ht="15.75">
      <c r="A17" s="121">
        <v>5</v>
      </c>
      <c r="B17" s="122" t="str">
        <f>ORÇAMENTO!E42</f>
        <v>ESQUADRIAS E VIDROS</v>
      </c>
      <c r="C17" s="111"/>
      <c r="D17" s="112">
        <f t="shared" si="0"/>
        <v>0</v>
      </c>
      <c r="E17" s="111"/>
      <c r="F17" s="112">
        <f t="shared" si="1"/>
        <v>0</v>
      </c>
      <c r="G17" s="111">
        <v>85</v>
      </c>
      <c r="H17" s="112">
        <f t="shared" si="2"/>
        <v>8847.58511593</v>
      </c>
      <c r="I17" s="111">
        <v>15</v>
      </c>
      <c r="J17" s="112">
        <f t="shared" si="3"/>
        <v>1561.33854987</v>
      </c>
      <c r="K17" s="119">
        <f>ORÇAMENTO!L42</f>
        <v>10408.9236658</v>
      </c>
      <c r="L17" s="123">
        <f t="shared" si="4"/>
        <v>100</v>
      </c>
    </row>
    <row r="18" spans="1:12" s="43" customFormat="1" ht="15.75">
      <c r="A18" s="121">
        <v>6</v>
      </c>
      <c r="B18" s="122" t="str">
        <f>ORÇAMENTO!E46</f>
        <v>INSTALAÇÕES ELÉTRICAS</v>
      </c>
      <c r="C18" s="111"/>
      <c r="D18" s="112">
        <f t="shared" si="0"/>
        <v>0</v>
      </c>
      <c r="E18" s="111"/>
      <c r="F18" s="112">
        <f t="shared" si="1"/>
        <v>0</v>
      </c>
      <c r="G18" s="111"/>
      <c r="H18" s="112">
        <f t="shared" si="2"/>
        <v>0</v>
      </c>
      <c r="I18" s="111">
        <v>100</v>
      </c>
      <c r="J18" s="112">
        <f t="shared" si="3"/>
        <v>3342.810528</v>
      </c>
      <c r="K18" s="119">
        <f>ORÇAMENTO!L46</f>
        <v>3342.810528</v>
      </c>
      <c r="L18" s="123">
        <f t="shared" si="4"/>
        <v>100</v>
      </c>
    </row>
    <row r="19" spans="1:12" s="43" customFormat="1" ht="15.75">
      <c r="A19" s="121">
        <v>7</v>
      </c>
      <c r="B19" s="122" t="str">
        <f>ORÇAMENTO!E55</f>
        <v>REVESTIMENTOS E PAVIMENTAÇÕES</v>
      </c>
      <c r="C19" s="111"/>
      <c r="D19" s="112">
        <f t="shared" si="0"/>
        <v>0</v>
      </c>
      <c r="E19" s="111"/>
      <c r="F19" s="112">
        <f t="shared" si="1"/>
        <v>0</v>
      </c>
      <c r="G19" s="111"/>
      <c r="H19" s="112">
        <f t="shared" si="2"/>
        <v>0</v>
      </c>
      <c r="I19" s="111">
        <v>100</v>
      </c>
      <c r="J19" s="112">
        <f t="shared" si="3"/>
        <v>14487.608733100002</v>
      </c>
      <c r="K19" s="119">
        <f>ORÇAMENTO!L55</f>
        <v>14487.608733100002</v>
      </c>
      <c r="L19" s="123">
        <f t="shared" si="4"/>
        <v>100</v>
      </c>
    </row>
    <row r="20" spans="1:12" s="43" customFormat="1" ht="15.75">
      <c r="A20" s="121">
        <v>8</v>
      </c>
      <c r="B20" s="122" t="str">
        <f>ORÇAMENTO!E63</f>
        <v>PINTURAS E ACABAMENTOS</v>
      </c>
      <c r="C20" s="111"/>
      <c r="D20" s="112">
        <f>K20*C20/100</f>
        <v>0</v>
      </c>
      <c r="E20" s="111"/>
      <c r="F20" s="112">
        <f>K20*E20/100</f>
        <v>0</v>
      </c>
      <c r="G20" s="111"/>
      <c r="H20" s="112">
        <f>K20*G20/100</f>
        <v>0</v>
      </c>
      <c r="I20" s="111">
        <v>100</v>
      </c>
      <c r="J20" s="112">
        <f>K20*I20/100</f>
        <v>2267.8751898</v>
      </c>
      <c r="K20" s="119">
        <f>ORÇAMENTO!L63</f>
        <v>2267.8751898</v>
      </c>
      <c r="L20" s="123">
        <f>(D20+F20+H20+J20)*100/K20</f>
        <v>100</v>
      </c>
    </row>
    <row r="21" spans="1:12" s="43" customFormat="1" ht="15.75">
      <c r="A21" s="121">
        <v>9</v>
      </c>
      <c r="B21" s="122" t="str">
        <f>ORÇAMENTO!E66</f>
        <v>SERVIÇOS FINAIS</v>
      </c>
      <c r="C21" s="111"/>
      <c r="D21" s="112">
        <f>K21*C21/100</f>
        <v>0</v>
      </c>
      <c r="E21" s="111"/>
      <c r="F21" s="112">
        <f>K21*E21/100</f>
        <v>0</v>
      </c>
      <c r="G21" s="111"/>
      <c r="H21" s="112">
        <f>K21*G21/100</f>
        <v>0</v>
      </c>
      <c r="I21" s="111">
        <v>100</v>
      </c>
      <c r="J21" s="112">
        <f>K21*I21/100</f>
        <v>2.999348</v>
      </c>
      <c r="K21" s="119">
        <f>ORÇAMENTO!L66</f>
        <v>2.999348</v>
      </c>
      <c r="L21" s="123">
        <f>(D21+F21+H21+J21)*100/K21</f>
        <v>100</v>
      </c>
    </row>
    <row r="22" spans="1:12" ht="10.5" customHeight="1">
      <c r="A22" s="100"/>
      <c r="B22" s="100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  <row r="23" spans="1:12" ht="15.75" customHeight="1">
      <c r="A23" s="100"/>
      <c r="B23" s="120" t="s">
        <v>90</v>
      </c>
      <c r="C23" s="124">
        <f>(D23*100)/K24</f>
        <v>24.38769174833526</v>
      </c>
      <c r="D23" s="126">
        <f>SUM(D13:D21)</f>
        <v>21100.124746832003</v>
      </c>
      <c r="E23" s="124">
        <f>(F23*100)/K24</f>
        <v>25.598614918551217</v>
      </c>
      <c r="F23" s="126">
        <f>SUM(F13:F21)</f>
        <v>22147.810202842003</v>
      </c>
      <c r="G23" s="124">
        <f>(H23*100)/K24</f>
        <v>22.21971433938178</v>
      </c>
      <c r="H23" s="126">
        <f>SUM(H13:H21)</f>
        <v>19224.400129296002</v>
      </c>
      <c r="I23" s="124">
        <f>(J23*100)/K24</f>
        <v>25.03784250179082</v>
      </c>
      <c r="J23" s="126">
        <f>SUM(J13:J21)</f>
        <v>21662.632348770003</v>
      </c>
      <c r="K23" s="318" t="s">
        <v>91</v>
      </c>
      <c r="L23" s="319"/>
    </row>
    <row r="24" spans="1:12" ht="15.75" customHeight="1">
      <c r="A24" s="100"/>
      <c r="B24" s="120" t="s">
        <v>92</v>
      </c>
      <c r="C24" s="124">
        <f>C23</f>
        <v>24.38769174833526</v>
      </c>
      <c r="D24" s="126">
        <f>D23</f>
        <v>21100.124746832003</v>
      </c>
      <c r="E24" s="124">
        <f aca="true" t="shared" si="5" ref="E24:J24">E23+C24</f>
        <v>49.98630666688648</v>
      </c>
      <c r="F24" s="126">
        <f t="shared" si="5"/>
        <v>43247.934949674</v>
      </c>
      <c r="G24" s="124">
        <f t="shared" si="5"/>
        <v>72.20602100626826</v>
      </c>
      <c r="H24" s="126">
        <f t="shared" si="5"/>
        <v>62472.335078970005</v>
      </c>
      <c r="I24" s="124">
        <f t="shared" si="5"/>
        <v>97.24386350805908</v>
      </c>
      <c r="J24" s="126">
        <f t="shared" si="5"/>
        <v>84134.96742774</v>
      </c>
      <c r="K24" s="125">
        <f>SUM(K13:K21)</f>
        <v>86519.56472376</v>
      </c>
      <c r="L24" s="110">
        <f>I24</f>
        <v>97.24386350805908</v>
      </c>
    </row>
    <row r="25" ht="15.75" customHeight="1"/>
    <row r="26" spans="2:18" ht="16.5" customHeight="1">
      <c r="B26" s="70"/>
      <c r="C26" s="300" t="str">
        <f>DADOS!C5</f>
        <v>Caçapava do Sul, 30 de Maio de 2022</v>
      </c>
      <c r="D26" s="301"/>
      <c r="E26" s="301"/>
      <c r="F26" s="301"/>
      <c r="G26" s="301"/>
      <c r="H26" s="301"/>
      <c r="I26" s="299"/>
      <c r="J26" s="299"/>
      <c r="K26" s="129"/>
      <c r="L26" s="34"/>
      <c r="M26" s="16"/>
      <c r="N26" s="17"/>
      <c r="O26" s="17"/>
      <c r="P26" s="12"/>
      <c r="Q26" s="15"/>
      <c r="R26" s="15"/>
    </row>
    <row r="27" spans="2:18" s="18" customFormat="1" ht="27" customHeight="1"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17"/>
      <c r="P27" s="12"/>
      <c r="Q27" s="15"/>
      <c r="R27" s="15"/>
    </row>
    <row r="28" spans="2:18" ht="28.5" customHeight="1">
      <c r="B28" s="291" t="s">
        <v>202</v>
      </c>
      <c r="C28" s="291"/>
      <c r="D28" s="127"/>
      <c r="E28" s="291" t="s">
        <v>203</v>
      </c>
      <c r="F28" s="291"/>
      <c r="G28" s="291"/>
      <c r="H28" s="291"/>
      <c r="I28" s="291" t="s">
        <v>95</v>
      </c>
      <c r="J28" s="291"/>
      <c r="K28" s="291"/>
      <c r="L28" s="73"/>
      <c r="M28" s="73"/>
      <c r="N28" s="73"/>
      <c r="O28" s="39"/>
      <c r="P28" s="12"/>
      <c r="Q28" s="15"/>
      <c r="R28" s="15"/>
    </row>
    <row r="29" spans="2:18" s="18" customFormat="1" ht="28.5" customHeight="1">
      <c r="B29" s="290" t="str">
        <f>DADOS!C13</f>
        <v>Pacífico J. Vargas - Arquiteto e Urbanista CAU-RS A12.407-9</v>
      </c>
      <c r="C29" s="290"/>
      <c r="D29" s="128"/>
      <c r="E29" s="292" t="str">
        <f>DADOS!C12</f>
        <v>Nilvo T. Dorneles - Secretario de planejamento e Meio Ambiente</v>
      </c>
      <c r="F29" s="293"/>
      <c r="G29" s="293"/>
      <c r="H29" s="293"/>
      <c r="I29" s="294" t="str">
        <f>DADOS!C11</f>
        <v>Giovani Amestoy - Prefeito Municipal</v>
      </c>
      <c r="J29" s="294"/>
      <c r="K29" s="294"/>
      <c r="L29" s="73"/>
      <c r="M29" s="73"/>
      <c r="N29" s="73"/>
      <c r="O29" s="39"/>
      <c r="P29" s="12"/>
      <c r="Q29" s="15"/>
      <c r="R29" s="15"/>
    </row>
    <row r="30" spans="2:12" ht="15.75" customHeight="1">
      <c r="B30" s="323"/>
      <c r="C30" s="323"/>
      <c r="D30" s="323"/>
      <c r="E30" s="57"/>
      <c r="F30" s="57"/>
      <c r="G30" s="57"/>
      <c r="H30" s="57"/>
      <c r="I30" s="102"/>
      <c r="J30" s="57"/>
      <c r="K30" s="102"/>
      <c r="L30" s="102"/>
    </row>
    <row r="31" spans="2:12" ht="26.25" customHeight="1">
      <c r="B31" s="101"/>
      <c r="C31" s="101"/>
      <c r="D31" s="101"/>
      <c r="E31" s="103"/>
      <c r="F31" s="324"/>
      <c r="G31" s="324"/>
      <c r="H31" s="324"/>
      <c r="I31" s="324"/>
      <c r="J31" s="324"/>
      <c r="K31" s="325"/>
      <c r="L31" s="325"/>
    </row>
    <row r="32" ht="15.75" customHeight="1"/>
    <row r="33" ht="14.25"/>
    <row r="34" ht="15.75" customHeight="1"/>
    <row r="35" ht="15.75" customHeight="1"/>
    <row r="36" ht="15.75" customHeight="1"/>
    <row r="37" ht="15.75" customHeight="1"/>
    <row r="38" ht="48" customHeight="1"/>
    <row r="39" ht="7.5" customHeight="1"/>
    <row r="40" ht="14.25"/>
    <row r="41" spans="1:12" ht="60" customHeight="1">
      <c r="A41" s="44"/>
      <c r="B41" s="43"/>
      <c r="C41" s="44"/>
      <c r="D41" s="43"/>
      <c r="E41" s="44"/>
      <c r="F41" s="43"/>
      <c r="G41" s="43"/>
      <c r="H41" s="43"/>
      <c r="I41" s="43"/>
      <c r="J41" s="43"/>
      <c r="K41" s="43"/>
      <c r="L41" s="43"/>
    </row>
    <row r="42" spans="1:12" ht="40.5" customHeight="1">
      <c r="A42" s="44"/>
      <c r="B42" s="43"/>
      <c r="C42" s="44"/>
      <c r="D42" s="43"/>
      <c r="E42" s="44"/>
      <c r="F42" s="43"/>
      <c r="G42" s="43"/>
      <c r="H42" s="43"/>
      <c r="I42" s="43"/>
      <c r="J42" s="43"/>
      <c r="K42" s="43"/>
      <c r="L42" s="43"/>
    </row>
    <row r="43" spans="1:5" s="43" customFormat="1" ht="15.75">
      <c r="A43" s="44"/>
      <c r="C43" s="44"/>
      <c r="E43" s="44"/>
    </row>
    <row r="44" spans="1:12" ht="15.75">
      <c r="A44" s="44"/>
      <c r="B44" s="43"/>
      <c r="C44" s="44"/>
      <c r="D44" s="43"/>
      <c r="E44" s="44"/>
      <c r="F44" s="43"/>
      <c r="G44" s="43"/>
      <c r="H44" s="43"/>
      <c r="I44" s="43"/>
      <c r="J44" s="43"/>
      <c r="K44" s="43"/>
      <c r="L44" s="43"/>
    </row>
    <row r="45" spans="1:12" ht="15.75">
      <c r="A45" s="44"/>
      <c r="B45" s="43"/>
      <c r="C45" s="44"/>
      <c r="D45" s="43"/>
      <c r="E45" s="44"/>
      <c r="F45" s="43"/>
      <c r="G45" s="43"/>
      <c r="H45" s="43"/>
      <c r="I45" s="43"/>
      <c r="J45" s="43"/>
      <c r="K45" s="43"/>
      <c r="L45" s="43"/>
    </row>
    <row r="46" spans="1:12" ht="15.75">
      <c r="A46" s="44"/>
      <c r="B46" s="43"/>
      <c r="C46" s="44"/>
      <c r="D46" s="43"/>
      <c r="E46" s="44"/>
      <c r="F46" s="43"/>
      <c r="G46" s="43"/>
      <c r="H46" s="43"/>
      <c r="I46" s="43"/>
      <c r="J46" s="43"/>
      <c r="K46" s="43"/>
      <c r="L46" s="43"/>
    </row>
    <row r="47" spans="1:12" ht="15.75">
      <c r="A47" s="44"/>
      <c r="B47" s="43"/>
      <c r="C47" s="44"/>
      <c r="D47" s="43"/>
      <c r="E47" s="44"/>
      <c r="F47" s="43"/>
      <c r="G47" s="43"/>
      <c r="H47" s="43"/>
      <c r="I47" s="43"/>
      <c r="J47" s="43"/>
      <c r="K47" s="43"/>
      <c r="L47" s="43"/>
    </row>
    <row r="48" spans="1:12" ht="15.75">
      <c r="A48" s="44"/>
      <c r="B48" s="43"/>
      <c r="C48" s="44"/>
      <c r="D48" s="43"/>
      <c r="E48" s="44"/>
      <c r="F48" s="43"/>
      <c r="G48" s="43"/>
      <c r="H48" s="43"/>
      <c r="I48" s="43"/>
      <c r="J48" s="43"/>
      <c r="K48" s="43"/>
      <c r="L48" s="43"/>
    </row>
    <row r="49" spans="1:12" ht="15.75">
      <c r="A49" s="44"/>
      <c r="B49"/>
      <c r="C49" s="44"/>
      <c r="D49"/>
      <c r="E49" s="44"/>
      <c r="F49"/>
      <c r="G49"/>
      <c r="H49"/>
      <c r="I49"/>
      <c r="J49"/>
      <c r="K49"/>
      <c r="L49"/>
    </row>
    <row r="50" spans="1:12" ht="15.75">
      <c r="A50" s="44"/>
      <c r="B50"/>
      <c r="C50" s="44"/>
      <c r="D50"/>
      <c r="E50" s="44"/>
      <c r="F50"/>
      <c r="G50"/>
      <c r="H50"/>
      <c r="I50"/>
      <c r="J50"/>
      <c r="K50"/>
      <c r="L50"/>
    </row>
    <row r="51" spans="1:12" ht="15.75">
      <c r="A51" s="44"/>
      <c r="B51"/>
      <c r="C51" s="44"/>
      <c r="D51"/>
      <c r="E51" s="44"/>
      <c r="F51"/>
      <c r="G51"/>
      <c r="H51"/>
      <c r="I51"/>
      <c r="J51"/>
      <c r="K51"/>
      <c r="L51"/>
    </row>
    <row r="52" spans="1:12" ht="15.75">
      <c r="A52" s="44"/>
      <c r="B52"/>
      <c r="C52" s="44"/>
      <c r="D52"/>
      <c r="E52" s="44"/>
      <c r="F52"/>
      <c r="G52"/>
      <c r="H52"/>
      <c r="I52"/>
      <c r="J52"/>
      <c r="K52"/>
      <c r="L52"/>
    </row>
    <row r="53" spans="1:12" ht="15.75">
      <c r="A53" s="44"/>
      <c r="B53"/>
      <c r="C53" s="44"/>
      <c r="D53"/>
      <c r="E53" s="44"/>
      <c r="F53"/>
      <c r="G53"/>
      <c r="H53"/>
      <c r="I53"/>
      <c r="J53"/>
      <c r="K53"/>
      <c r="L53"/>
    </row>
    <row r="54" spans="1:12" ht="15.75">
      <c r="A54" s="44"/>
      <c r="B54"/>
      <c r="C54" s="44"/>
      <c r="D54"/>
      <c r="E54" s="44"/>
      <c r="F54"/>
      <c r="G54"/>
      <c r="H54"/>
      <c r="I54"/>
      <c r="J54"/>
      <c r="K54"/>
      <c r="L54"/>
    </row>
    <row r="55" spans="1:12" ht="15.75">
      <c r="A55" s="44"/>
      <c r="B55"/>
      <c r="C55" s="44"/>
      <c r="D55"/>
      <c r="E55" s="44"/>
      <c r="F55"/>
      <c r="G55"/>
      <c r="H55"/>
      <c r="I55"/>
      <c r="J55"/>
      <c r="K55"/>
      <c r="L55"/>
    </row>
    <row r="56" spans="1:12" ht="15.75">
      <c r="A56" s="44"/>
      <c r="B56"/>
      <c r="C56" s="44"/>
      <c r="D56"/>
      <c r="E56" s="44"/>
      <c r="F56"/>
      <c r="G56"/>
      <c r="H56"/>
      <c r="I56"/>
      <c r="J56"/>
      <c r="K56"/>
      <c r="L56"/>
    </row>
    <row r="57" spans="1:12" ht="15.75">
      <c r="A57" s="44"/>
      <c r="B57"/>
      <c r="C57" s="44"/>
      <c r="D57"/>
      <c r="E57" s="44"/>
      <c r="F57"/>
      <c r="G57"/>
      <c r="H57"/>
      <c r="I57"/>
      <c r="J57"/>
      <c r="K57"/>
      <c r="L57"/>
    </row>
    <row r="58" spans="1:12" ht="15.75">
      <c r="A58" s="44"/>
      <c r="B58"/>
      <c r="C58" s="44"/>
      <c r="D58"/>
      <c r="E58" s="44"/>
      <c r="F58"/>
      <c r="G58"/>
      <c r="H58"/>
      <c r="I58"/>
      <c r="J58"/>
      <c r="K58"/>
      <c r="L58"/>
    </row>
    <row r="59" spans="1:12" ht="15.75">
      <c r="A59" s="44"/>
      <c r="B59"/>
      <c r="C59" s="44"/>
      <c r="D59"/>
      <c r="E59" s="44"/>
      <c r="F59"/>
      <c r="G59"/>
      <c r="H59"/>
      <c r="I59"/>
      <c r="J59"/>
      <c r="K59"/>
      <c r="L59"/>
    </row>
    <row r="60" spans="1:12" ht="15.75">
      <c r="A60" s="44"/>
      <c r="B60"/>
      <c r="C60" s="44"/>
      <c r="D60"/>
      <c r="E60" s="44"/>
      <c r="F60"/>
      <c r="G60"/>
      <c r="H60"/>
      <c r="I60"/>
      <c r="J60"/>
      <c r="K60"/>
      <c r="L60"/>
    </row>
    <row r="61" spans="1:12" ht="15.75">
      <c r="A61" s="44"/>
      <c r="B61"/>
      <c r="C61" s="44"/>
      <c r="D61"/>
      <c r="E61" s="44"/>
      <c r="F61"/>
      <c r="G61"/>
      <c r="H61"/>
      <c r="I61"/>
      <c r="J61"/>
      <c r="K61"/>
      <c r="L61"/>
    </row>
    <row r="62" spans="1:12" ht="15.75">
      <c r="A62" s="44"/>
      <c r="B62"/>
      <c r="C62" s="44"/>
      <c r="D62"/>
      <c r="E62" s="44"/>
      <c r="F62"/>
      <c r="G62"/>
      <c r="H62"/>
      <c r="I62"/>
      <c r="J62"/>
      <c r="K62"/>
      <c r="L62"/>
    </row>
    <row r="63" spans="1:12" ht="15.75">
      <c r="A63" s="44"/>
      <c r="B63"/>
      <c r="C63" s="44"/>
      <c r="D63"/>
      <c r="E63" s="44"/>
      <c r="F63"/>
      <c r="G63"/>
      <c r="H63"/>
      <c r="I63"/>
      <c r="J63"/>
      <c r="K63"/>
      <c r="L63"/>
    </row>
    <row r="64" spans="1:12" ht="15.75">
      <c r="A64" s="44"/>
      <c r="B64"/>
      <c r="C64" s="44"/>
      <c r="D64"/>
      <c r="E64" s="44"/>
      <c r="F64"/>
      <c r="G64"/>
      <c r="H64"/>
      <c r="I64"/>
      <c r="J64"/>
      <c r="K64"/>
      <c r="L64"/>
    </row>
    <row r="65" spans="1:12" ht="15.75">
      <c r="A65" s="44"/>
      <c r="B65"/>
      <c r="C65" s="44"/>
      <c r="D65"/>
      <c r="E65" s="44"/>
      <c r="F65"/>
      <c r="G65"/>
      <c r="H65"/>
      <c r="I65"/>
      <c r="J65"/>
      <c r="K65"/>
      <c r="L65"/>
    </row>
    <row r="66" spans="1:12" ht="14.25">
      <c r="A66"/>
      <c r="B66"/>
      <c r="C66"/>
      <c r="D66"/>
      <c r="E66"/>
      <c r="F66"/>
      <c r="G66"/>
      <c r="H66"/>
      <c r="I66"/>
      <c r="J66"/>
      <c r="K66"/>
      <c r="L66"/>
    </row>
    <row r="67" spans="1:12" ht="14.25">
      <c r="A67"/>
      <c r="B67"/>
      <c r="C67"/>
      <c r="D67"/>
      <c r="E67"/>
      <c r="F67"/>
      <c r="G67"/>
      <c r="H67"/>
      <c r="I67"/>
      <c r="J67"/>
      <c r="K67"/>
      <c r="L67"/>
    </row>
    <row r="68" spans="1:12" ht="14.25">
      <c r="A68"/>
      <c r="B68"/>
      <c r="C68"/>
      <c r="D68"/>
      <c r="E68"/>
      <c r="F68"/>
      <c r="G68"/>
      <c r="H68"/>
      <c r="I68"/>
      <c r="J68"/>
      <c r="K68"/>
      <c r="L68"/>
    </row>
    <row r="69" spans="1:12" ht="14.25">
      <c r="A69"/>
      <c r="B69"/>
      <c r="C69"/>
      <c r="D69"/>
      <c r="E69"/>
      <c r="F69"/>
      <c r="G69"/>
      <c r="H69"/>
      <c r="I69"/>
      <c r="J69"/>
      <c r="K69"/>
      <c r="L69"/>
    </row>
    <row r="70" spans="1:12" ht="15.75">
      <c r="A70" s="44"/>
      <c r="B70" s="43"/>
      <c r="C70" s="44"/>
      <c r="D70" s="43"/>
      <c r="E70" s="44"/>
      <c r="F70" s="43"/>
      <c r="G70" s="43"/>
      <c r="H70" s="43"/>
      <c r="I70" s="43"/>
      <c r="J70" s="43"/>
      <c r="K70" s="43"/>
      <c r="L70" s="43"/>
    </row>
  </sheetData>
  <sheetProtection/>
  <mergeCells count="24">
    <mergeCell ref="B30:D30"/>
    <mergeCell ref="F31:J31"/>
    <mergeCell ref="K31:L31"/>
    <mergeCell ref="B28:C28"/>
    <mergeCell ref="A9:B11"/>
    <mergeCell ref="C9:J9"/>
    <mergeCell ref="C10:D10"/>
    <mergeCell ref="E10:F10"/>
    <mergeCell ref="G10:H10"/>
    <mergeCell ref="I10:J10"/>
    <mergeCell ref="A1:L2"/>
    <mergeCell ref="I26:J26"/>
    <mergeCell ref="C26:H26"/>
    <mergeCell ref="G5:L6"/>
    <mergeCell ref="F3:L4"/>
    <mergeCell ref="A3:E7"/>
    <mergeCell ref="K23:L23"/>
    <mergeCell ref="A8:L8"/>
    <mergeCell ref="B29:C29"/>
    <mergeCell ref="E28:H28"/>
    <mergeCell ref="E29:H29"/>
    <mergeCell ref="I28:K28"/>
    <mergeCell ref="I29:K29"/>
    <mergeCell ref="G7:J7"/>
  </mergeCells>
  <printOptions horizontalCentered="1" verticalCentered="1"/>
  <pageMargins left="0.39370078740157477" right="0.39370078740157477" top="1.1811023622047243" bottom="0.9838582677165354" header="0.7874015748031495" footer="0.5901574803149606"/>
  <pageSetup fitToHeight="0" fitToWidth="0"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9"/>
  <sheetViews>
    <sheetView view="pageBreakPreview" zoomScale="60" zoomScalePageLayoutView="0" workbookViewId="0" topLeftCell="A1">
      <selection activeCell="F31" sqref="F31"/>
    </sheetView>
  </sheetViews>
  <sheetFormatPr defaultColWidth="8.5" defaultRowHeight="14.25"/>
  <cols>
    <col min="1" max="1" width="8.5" style="10" customWidth="1"/>
    <col min="2" max="2" width="6.8984375" style="10" customWidth="1"/>
    <col min="3" max="3" width="35.3984375" style="10" customWidth="1"/>
    <col min="4" max="4" width="17.3984375" style="10" customWidth="1"/>
    <col min="5" max="5" width="20.5" style="10" customWidth="1"/>
    <col min="6" max="16384" width="8.5" style="10" customWidth="1"/>
  </cols>
  <sheetData>
    <row r="1" ht="15" thickBot="1"/>
    <row r="2" spans="2:5" ht="13.5" customHeight="1">
      <c r="B2" s="362"/>
      <c r="C2" s="363"/>
      <c r="D2" s="363"/>
      <c r="E2" s="364"/>
    </row>
    <row r="3" spans="2:5" ht="13.5" customHeight="1">
      <c r="B3" s="365"/>
      <c r="C3" s="366"/>
      <c r="D3" s="366"/>
      <c r="E3" s="367"/>
    </row>
    <row r="4" spans="2:5" ht="13.5" customHeight="1">
      <c r="B4" s="365"/>
      <c r="C4" s="366"/>
      <c r="D4" s="366"/>
      <c r="E4" s="367"/>
    </row>
    <row r="5" spans="2:5" ht="13.5" customHeight="1" thickBot="1">
      <c r="B5" s="368"/>
      <c r="C5" s="369"/>
      <c r="D5" s="369"/>
      <c r="E5" s="370"/>
    </row>
    <row r="6" spans="2:5" ht="6" customHeight="1" thickBot="1">
      <c r="B6" s="83"/>
      <c r="C6" s="83"/>
      <c r="D6" s="83"/>
      <c r="E6" s="83"/>
    </row>
    <row r="7" spans="2:5" ht="14.25" customHeight="1">
      <c r="B7" s="356" t="s">
        <v>37</v>
      </c>
      <c r="C7" s="357"/>
      <c r="D7" s="357"/>
      <c r="E7" s="358"/>
    </row>
    <row r="8" spans="2:5" ht="14.25" customHeight="1" thickBot="1">
      <c r="B8" s="359"/>
      <c r="C8" s="360"/>
      <c r="D8" s="360"/>
      <c r="E8" s="361"/>
    </row>
    <row r="9" spans="2:5" ht="63" customHeight="1" thickBot="1">
      <c r="B9" s="383" t="s">
        <v>48</v>
      </c>
      <c r="C9" s="383"/>
      <c r="D9" s="383"/>
      <c r="E9" s="383"/>
    </row>
    <row r="10" spans="2:5" ht="18" customHeight="1" thickBot="1">
      <c r="B10" s="81" t="s">
        <v>38</v>
      </c>
      <c r="C10" s="86" t="s">
        <v>39</v>
      </c>
      <c r="D10" s="82"/>
      <c r="E10" s="84" t="s">
        <v>36</v>
      </c>
    </row>
    <row r="11" spans="2:5" s="46" customFormat="1" ht="9.75" customHeight="1">
      <c r="B11" s="47"/>
      <c r="C11" s="47"/>
      <c r="D11" s="47"/>
      <c r="E11" s="47"/>
    </row>
    <row r="12" spans="1:5" ht="27" customHeight="1">
      <c r="A12" s="46"/>
      <c r="B12" s="85" t="s">
        <v>55</v>
      </c>
      <c r="C12" s="349" t="s">
        <v>49</v>
      </c>
      <c r="D12" s="350"/>
      <c r="E12" s="92">
        <v>4</v>
      </c>
    </row>
    <row r="13" spans="1:5" ht="11.25" customHeight="1">
      <c r="A13" s="46"/>
      <c r="B13" s="48"/>
      <c r="C13" s="48"/>
      <c r="D13" s="50"/>
      <c r="E13" s="52"/>
    </row>
    <row r="14" spans="1:5" ht="27" customHeight="1">
      <c r="A14" s="46"/>
      <c r="B14" s="85" t="s">
        <v>56</v>
      </c>
      <c r="C14" s="349" t="s">
        <v>50</v>
      </c>
      <c r="D14" s="350"/>
      <c r="E14" s="92">
        <v>0.8</v>
      </c>
    </row>
    <row r="15" spans="1:5" ht="11.25" customHeight="1">
      <c r="A15" s="46"/>
      <c r="B15" s="48"/>
      <c r="C15" s="48"/>
      <c r="D15" s="50"/>
      <c r="E15" s="52"/>
    </row>
    <row r="16" spans="1:5" ht="27" customHeight="1">
      <c r="A16" s="46"/>
      <c r="B16" s="85" t="s">
        <v>57</v>
      </c>
      <c r="C16" s="349" t="s">
        <v>51</v>
      </c>
      <c r="D16" s="350"/>
      <c r="E16" s="92">
        <v>1.27</v>
      </c>
    </row>
    <row r="17" spans="1:5" ht="10.5" customHeight="1">
      <c r="A17" s="46"/>
      <c r="B17" s="48"/>
      <c r="C17" s="48"/>
      <c r="D17" s="50"/>
      <c r="E17" s="52"/>
    </row>
    <row r="18" spans="1:5" ht="27" customHeight="1">
      <c r="A18" s="46"/>
      <c r="B18" s="85" t="s">
        <v>58</v>
      </c>
      <c r="C18" s="349" t="s">
        <v>52</v>
      </c>
      <c r="D18" s="350"/>
      <c r="E18" s="92">
        <v>1.26</v>
      </c>
    </row>
    <row r="19" spans="1:5" ht="9.75" customHeight="1">
      <c r="A19" s="46"/>
      <c r="B19" s="48"/>
      <c r="C19" s="48"/>
      <c r="D19" s="53"/>
      <c r="E19" s="51"/>
    </row>
    <row r="20" spans="1:5" ht="27" customHeight="1">
      <c r="A20" s="46"/>
      <c r="B20" s="85" t="s">
        <v>59</v>
      </c>
      <c r="C20" s="349" t="s">
        <v>53</v>
      </c>
      <c r="D20" s="350"/>
      <c r="E20" s="92">
        <v>7.7</v>
      </c>
    </row>
    <row r="21" spans="1:5" ht="12" customHeight="1">
      <c r="A21" s="46"/>
      <c r="B21" s="48"/>
      <c r="C21" s="48"/>
      <c r="D21" s="50"/>
      <c r="E21" s="52"/>
    </row>
    <row r="22" spans="1:5" ht="27" customHeight="1">
      <c r="A22" s="46"/>
      <c r="B22" s="85" t="s">
        <v>60</v>
      </c>
      <c r="C22" s="349" t="s">
        <v>54</v>
      </c>
      <c r="D22" s="350"/>
      <c r="E22" s="92">
        <v>6.65</v>
      </c>
    </row>
    <row r="23" spans="1:5" ht="11.25" customHeight="1" thickBot="1">
      <c r="A23" s="46"/>
      <c r="B23" s="48"/>
      <c r="C23" s="49"/>
      <c r="D23" s="54"/>
      <c r="E23" s="55"/>
    </row>
    <row r="24" spans="2:5" ht="27" customHeight="1" thickBot="1">
      <c r="B24" s="87" t="s">
        <v>40</v>
      </c>
      <c r="C24" s="354" t="s">
        <v>41</v>
      </c>
      <c r="D24" s="355"/>
      <c r="E24" s="88">
        <v>23.94</v>
      </c>
    </row>
    <row r="25" spans="2:5" ht="13.5" customHeight="1" thickBot="1">
      <c r="B25" s="89"/>
      <c r="C25" s="373"/>
      <c r="D25" s="373"/>
      <c r="E25" s="373"/>
    </row>
    <row r="26" spans="2:5" ht="12.75" customHeight="1" thickBot="1">
      <c r="B26" s="334" t="s">
        <v>42</v>
      </c>
      <c r="C26" s="374" t="str">
        <f>DADOS!C15</f>
        <v>E.M.E.F. Profª Dionéia Soares - Acréscimo</v>
      </c>
      <c r="D26" s="375"/>
      <c r="E26" s="90" t="s">
        <v>1</v>
      </c>
    </row>
    <row r="27" spans="2:5" ht="12.75" customHeight="1">
      <c r="B27" s="335"/>
      <c r="C27" s="376"/>
      <c r="D27" s="377"/>
      <c r="E27" s="380" t="str">
        <f>DADOS!C7</f>
        <v>Abril - 2022 - Com desoneração</v>
      </c>
    </row>
    <row r="28" spans="2:5" ht="12.75" customHeight="1" thickBot="1">
      <c r="B28" s="336"/>
      <c r="C28" s="378"/>
      <c r="D28" s="379"/>
      <c r="E28" s="381"/>
    </row>
    <row r="29" spans="2:5" ht="13.5" thickBot="1">
      <c r="B29" s="11"/>
      <c r="C29" s="11"/>
      <c r="D29" s="11"/>
      <c r="E29" s="11"/>
    </row>
    <row r="30" spans="1:11" ht="42" customHeight="1" thickBot="1">
      <c r="A30" s="18"/>
      <c r="B30" s="338" t="str">
        <f>DADOS!C5</f>
        <v>Caçapava do Sul, 30 de Maio de 2022</v>
      </c>
      <c r="C30" s="339"/>
      <c r="D30" s="339"/>
      <c r="E30" s="340"/>
      <c r="F30" s="16"/>
      <c r="G30" s="17"/>
      <c r="H30" s="17"/>
      <c r="I30" s="12"/>
      <c r="J30" s="15"/>
      <c r="K30" s="15"/>
    </row>
    <row r="31" spans="2:5" ht="33.75" customHeight="1">
      <c r="B31" s="341" t="s">
        <v>43</v>
      </c>
      <c r="C31" s="343" t="s">
        <v>202</v>
      </c>
      <c r="D31" s="344"/>
      <c r="E31" s="345"/>
    </row>
    <row r="32" spans="2:5" ht="17.25" customHeight="1">
      <c r="B32" s="341"/>
      <c r="C32" s="346" t="str">
        <f>DADOS!C13</f>
        <v>Pacífico J. Vargas - Arquiteto e Urbanista CAU-RS A12.407-9</v>
      </c>
      <c r="D32" s="347"/>
      <c r="E32" s="348"/>
    </row>
    <row r="33" spans="2:5" ht="37.5" customHeight="1">
      <c r="B33" s="341"/>
      <c r="C33" s="343" t="s">
        <v>202</v>
      </c>
      <c r="D33" s="344"/>
      <c r="E33" s="345"/>
    </row>
    <row r="34" spans="2:5" ht="17.25" customHeight="1">
      <c r="B34" s="341"/>
      <c r="C34" s="382" t="str">
        <f>DADOS!C12</f>
        <v>Nilvo T. Dorneles - Secretario de planejamento e Meio Ambiente</v>
      </c>
      <c r="D34" s="347"/>
      <c r="E34" s="348"/>
    </row>
    <row r="35" spans="2:5" ht="38.25" customHeight="1">
      <c r="B35" s="341"/>
      <c r="C35" s="343" t="s">
        <v>204</v>
      </c>
      <c r="D35" s="344"/>
      <c r="E35" s="345"/>
    </row>
    <row r="36" spans="2:5" ht="19.5" customHeight="1" thickBot="1">
      <c r="B36" s="342"/>
      <c r="C36" s="351" t="str">
        <f>DADOS!C11</f>
        <v>Giovani Amestoy - Prefeito Municipal</v>
      </c>
      <c r="D36" s="352"/>
      <c r="E36" s="353"/>
    </row>
    <row r="37" spans="2:5" ht="12.75">
      <c r="B37" s="11"/>
      <c r="C37" s="337"/>
      <c r="D37" s="337"/>
      <c r="E37" s="11"/>
    </row>
    <row r="38" spans="2:5" ht="12.75">
      <c r="B38" s="11"/>
      <c r="C38" s="11"/>
      <c r="D38" s="11"/>
      <c r="E38" s="11"/>
    </row>
    <row r="39" spans="2:5" ht="19.5" customHeight="1">
      <c r="B39" s="11"/>
      <c r="C39" s="11"/>
      <c r="D39" s="11"/>
      <c r="E39" s="11"/>
    </row>
    <row r="40" spans="2:5" ht="12.75">
      <c r="B40" s="56"/>
      <c r="C40" s="56"/>
      <c r="D40" s="56"/>
      <c r="E40" s="56"/>
    </row>
    <row r="41" spans="2:5" ht="15">
      <c r="B41" s="371"/>
      <c r="C41" s="371"/>
      <c r="D41" s="371"/>
      <c r="E41" s="371"/>
    </row>
    <row r="42" spans="2:5" ht="14.25">
      <c r="B42" s="372"/>
      <c r="C42" s="372"/>
      <c r="D42" s="372"/>
      <c r="E42" s="372"/>
    </row>
    <row r="43" spans="2:5" ht="12.75">
      <c r="B43" s="91"/>
      <c r="C43" s="91"/>
      <c r="D43" s="91"/>
      <c r="E43" s="91"/>
    </row>
    <row r="44" spans="2:5" ht="12.75">
      <c r="B44" s="91"/>
      <c r="C44" s="91"/>
      <c r="D44" s="91"/>
      <c r="E44" s="91"/>
    </row>
    <row r="45" spans="2:5" ht="12.75">
      <c r="B45" s="91"/>
      <c r="C45" s="91"/>
      <c r="D45" s="91"/>
      <c r="E45" s="91"/>
    </row>
    <row r="46" spans="2:5" ht="12.75">
      <c r="B46" s="91"/>
      <c r="C46" s="91"/>
      <c r="D46" s="91"/>
      <c r="E46" s="91"/>
    </row>
    <row r="47" spans="2:5" ht="12.75">
      <c r="B47" s="91"/>
      <c r="C47" s="91"/>
      <c r="D47" s="91"/>
      <c r="E47" s="91"/>
    </row>
    <row r="48" spans="2:5" ht="12.75">
      <c r="B48" s="91"/>
      <c r="C48" s="91"/>
      <c r="D48" s="91"/>
      <c r="E48" s="91"/>
    </row>
    <row r="49" spans="2:5" ht="12.75">
      <c r="B49" s="91"/>
      <c r="C49" s="91"/>
      <c r="D49" s="91"/>
      <c r="E49" s="91"/>
    </row>
  </sheetData>
  <sheetProtection/>
  <mergeCells count="25">
    <mergeCell ref="B7:E8"/>
    <mergeCell ref="B2:E5"/>
    <mergeCell ref="B41:E41"/>
    <mergeCell ref="B42:E42"/>
    <mergeCell ref="C25:E25"/>
    <mergeCell ref="C26:D28"/>
    <mergeCell ref="E27:E28"/>
    <mergeCell ref="C34:E34"/>
    <mergeCell ref="C35:E35"/>
    <mergeCell ref="B9:E9"/>
    <mergeCell ref="C12:D12"/>
    <mergeCell ref="C14:D14"/>
    <mergeCell ref="C16:D16"/>
    <mergeCell ref="C18:D18"/>
    <mergeCell ref="C20:D20"/>
    <mergeCell ref="C36:E36"/>
    <mergeCell ref="C22:D22"/>
    <mergeCell ref="C24:D24"/>
    <mergeCell ref="B26:B28"/>
    <mergeCell ref="C37:D37"/>
    <mergeCell ref="B30:E30"/>
    <mergeCell ref="B31:B36"/>
    <mergeCell ref="C31:E31"/>
    <mergeCell ref="C32:E32"/>
    <mergeCell ref="C33:E33"/>
  </mergeCells>
  <printOptions horizontalCentered="1"/>
  <pageMargins left="0.7874015748031495" right="0.7874015748031495" top="1.574803149606299" bottom="0.9838582677165354" header="1.1811023622047243" footer="0.5901574803149606"/>
  <pageSetup fitToHeight="0" fitToWidth="0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</dc:creator>
  <cp:keywords/>
  <dc:description/>
  <cp:lastModifiedBy>ADM</cp:lastModifiedBy>
  <cp:lastPrinted>2022-06-28T13:03:51Z</cp:lastPrinted>
  <dcterms:created xsi:type="dcterms:W3CDTF">2001-05-02T18:09:41Z</dcterms:created>
  <dcterms:modified xsi:type="dcterms:W3CDTF">2022-06-28T13:10:00Z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