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lan1" sheetId="1" r:id="rId1"/>
    <sheet name="Plan2" sheetId="2" r:id="rId2"/>
    <sheet name="Plan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1" i="1"/>
  <c r="F69"/>
  <c r="D62" l="1"/>
  <c r="E60"/>
  <c r="E58"/>
  <c r="E57"/>
  <c r="E56"/>
  <c r="E55"/>
  <c r="E54"/>
  <c r="E53"/>
  <c r="E52"/>
  <c r="E51"/>
  <c r="E50"/>
  <c r="E49"/>
  <c r="E59" s="1"/>
  <c r="E61" s="1"/>
  <c r="E62" s="1"/>
  <c r="F63" s="1"/>
  <c r="D40"/>
  <c r="E38"/>
  <c r="E36"/>
  <c r="E35"/>
  <c r="E34"/>
  <c r="E33"/>
  <c r="E32"/>
  <c r="E31"/>
  <c r="E30"/>
  <c r="E29"/>
  <c r="E28"/>
  <c r="E27"/>
  <c r="E37" s="1"/>
  <c r="E39" s="1"/>
  <c r="E40" s="1"/>
  <c r="F41" s="1"/>
  <c r="F43" l="1"/>
  <c r="F45"/>
  <c r="E10"/>
  <c r="F65"/>
  <c r="F67" s="1"/>
  <c r="E11"/>
  <c r="F10" l="1"/>
  <c r="E9"/>
  <c r="E13" s="1"/>
  <c r="F12" s="1"/>
  <c r="F11"/>
  <c r="F13" l="1"/>
</calcChain>
</file>

<file path=xl/sharedStrings.xml><?xml version="1.0" encoding="utf-8"?>
<sst xmlns="http://schemas.openxmlformats.org/spreadsheetml/2006/main" count="90" uniqueCount="47">
  <si>
    <t>PLANILHA DE CUSTOS</t>
  </si>
  <si>
    <t>1. CONTRATAÇÃO DE PROFISSIONAIS MÉDICOS</t>
  </si>
  <si>
    <t>Planilha de Composição de Custos</t>
  </si>
  <si>
    <t>Orçamento Sintético</t>
  </si>
  <si>
    <t>Descrição do Item</t>
  </si>
  <si>
    <t>Custo/R$ mês</t>
  </si>
  <si>
    <t>%</t>
  </si>
  <si>
    <t>1. Mão-de-obra</t>
  </si>
  <si>
    <t>1.1 Profissinal Médico</t>
  </si>
  <si>
    <t>Profissional Enfermeiro</t>
  </si>
  <si>
    <t>6. Benefícios e Despesas Indiretas - BDI</t>
  </si>
  <si>
    <t>PREÇO TOTAL MENSAL</t>
  </si>
  <si>
    <t>QUANTITATIVOS</t>
  </si>
  <si>
    <t>Mão-de-obra</t>
  </si>
  <si>
    <t>Quantidade</t>
  </si>
  <si>
    <t>1.1 Profissional Médico</t>
  </si>
  <si>
    <t>1.2 Profissional Enfermeiro</t>
  </si>
  <si>
    <t>Total de mão-de-obra (postos de trabalho)</t>
  </si>
  <si>
    <t>Discriminação</t>
  </si>
  <si>
    <t>Unidade</t>
  </si>
  <si>
    <t>Custo Unitário</t>
  </si>
  <si>
    <t>Subtotal</t>
  </si>
  <si>
    <t>Total (R$)</t>
  </si>
  <si>
    <t>Base de Cálculo</t>
  </si>
  <si>
    <t>mês</t>
  </si>
  <si>
    <t>Adicional Noturno</t>
  </si>
  <si>
    <t>horas trabalhadas</t>
  </si>
  <si>
    <t>hora contabilizada</t>
  </si>
  <si>
    <t>Horas Extras (100%)</t>
  </si>
  <si>
    <t>hora</t>
  </si>
  <si>
    <t>Horas Extras Noturnas (100%)</t>
  </si>
  <si>
    <t>Horas Extras (50%)</t>
  </si>
  <si>
    <t>Horas Extras Noturnas (50%)</t>
  </si>
  <si>
    <t>Adicional Insalubridade</t>
  </si>
  <si>
    <t>SOMA</t>
  </si>
  <si>
    <t>Encargos Sociais</t>
  </si>
  <si>
    <t>Total por cuidador</t>
  </si>
  <si>
    <t>Total do Efetivo</t>
  </si>
  <si>
    <t>homem</t>
  </si>
  <si>
    <t>Fator de utilização</t>
  </si>
  <si>
    <t>PREÇO MENSAL TOTAL (R$/mês)</t>
  </si>
  <si>
    <t>VALOR DA HORA TRABALHADA (R$/mês) - consideradas 100 horas por mês para 4 profissionais</t>
  </si>
  <si>
    <t>Inês Medeiros de Salles</t>
  </si>
  <si>
    <t>Secretária de Município da Saúde</t>
  </si>
  <si>
    <t>TOTAL PRA 12 MESES</t>
  </si>
  <si>
    <t>Caçapava do Sul, 19 de maio de 2022.</t>
  </si>
  <si>
    <t>MÉDIA POR HORA TARBALHADA MEDICO/ENFERMEIRO + BID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</si>
</sst>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 * #,##0.00_ ;_ * \-#,##0.00_ ;_ * \-??_ ;_ @_ "/>
  </numFmts>
  <fonts count="6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3" fillId="0" borderId="0" applyBorder="0" applyProtection="0"/>
    <xf numFmtId="9" fontId="3" fillId="0" borderId="0" applyBorder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2" fontId="2" fillId="0" borderId="3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0" xfId="0" applyAlignment="1"/>
    <xf numFmtId="0" fontId="2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164" fontId="0" fillId="0" borderId="6" xfId="1" applyFont="1" applyBorder="1" applyAlignment="1" applyProtection="1"/>
    <xf numFmtId="0" fontId="0" fillId="0" borderId="3" xfId="0" applyBorder="1"/>
    <xf numFmtId="0" fontId="0" fillId="0" borderId="3" xfId="0" applyFont="1" applyBorder="1"/>
    <xf numFmtId="2" fontId="0" fillId="0" borderId="3" xfId="0" applyNumberFormat="1" applyBorder="1" applyAlignment="1">
      <alignment horizontal="center"/>
    </xf>
    <xf numFmtId="164" fontId="0" fillId="0" borderId="3" xfId="1" applyFont="1" applyBorder="1" applyAlignment="1" applyProtection="1"/>
    <xf numFmtId="10" fontId="0" fillId="0" borderId="3" xfId="2" applyNumberFormat="1" applyFont="1" applyBorder="1" applyAlignment="1" applyProtection="1">
      <alignment horizontal="center"/>
    </xf>
    <xf numFmtId="0" fontId="2" fillId="0" borderId="3" xfId="0" applyFont="1" applyBorder="1"/>
    <xf numFmtId="2" fontId="0" fillId="0" borderId="7" xfId="0" applyNumberFormat="1" applyBorder="1" applyAlignment="1">
      <alignment horizontal="center"/>
    </xf>
    <xf numFmtId="164" fontId="0" fillId="0" borderId="7" xfId="0" applyNumberFormat="1" applyBorder="1"/>
    <xf numFmtId="0" fontId="0" fillId="0" borderId="0" xfId="0" applyBorder="1"/>
    <xf numFmtId="164" fontId="0" fillId="0" borderId="3" xfId="0" applyNumberFormat="1" applyFont="1" applyBorder="1"/>
    <xf numFmtId="164" fontId="2" fillId="0" borderId="3" xfId="1" applyFont="1" applyBorder="1" applyAlignment="1" applyProtection="1"/>
    <xf numFmtId="0" fontId="0" fillId="0" borderId="0" xfId="0" applyBorder="1" applyAlignment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/>
    <xf numFmtId="164" fontId="2" fillId="0" borderId="0" xfId="1" applyFont="1" applyBorder="1" applyAlignment="1" applyProtection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2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Border="1"/>
    <xf numFmtId="2" fontId="4" fillId="0" borderId="0" xfId="0" applyNumberFormat="1" applyFont="1" applyBorder="1"/>
    <xf numFmtId="44" fontId="2" fillId="0" borderId="5" xfId="3" applyFont="1" applyBorder="1"/>
    <xf numFmtId="44" fontId="4" fillId="0" borderId="5" xfId="3" applyFont="1" applyBorder="1"/>
    <xf numFmtId="44" fontId="5" fillId="0" borderId="5" xfId="3" applyFont="1" applyBorder="1"/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oeda" xfId="3" builtinId="4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zoomScaleNormal="100" workbookViewId="0">
      <selection activeCell="E75" sqref="E75"/>
    </sheetView>
  </sheetViews>
  <sheetFormatPr defaultRowHeight="15"/>
  <cols>
    <col min="1" max="1" width="34.140625" customWidth="1"/>
    <col min="2" max="2" width="16.7109375" customWidth="1"/>
    <col min="3" max="3" width="11.42578125"/>
    <col min="4" max="4" width="11" customWidth="1"/>
    <col min="5" max="5" width="12.7109375" customWidth="1"/>
    <col min="6" max="6" width="15.7109375" customWidth="1"/>
    <col min="7" max="1025" width="8.7109375" customWidth="1"/>
  </cols>
  <sheetData>
    <row r="2" spans="1:6" ht="15.75">
      <c r="A2" s="45" t="s">
        <v>0</v>
      </c>
      <c r="B2" s="45"/>
      <c r="C2" s="45"/>
      <c r="D2" s="45"/>
      <c r="E2" s="45"/>
      <c r="F2" s="45"/>
    </row>
    <row r="4" spans="1:6">
      <c r="A4" s="46" t="s">
        <v>1</v>
      </c>
      <c r="B4" s="46"/>
      <c r="C4" s="46"/>
      <c r="D4" s="46"/>
      <c r="E4" s="46"/>
      <c r="F4" s="46"/>
    </row>
    <row r="5" spans="1:6">
      <c r="A5" s="47" t="s">
        <v>2</v>
      </c>
      <c r="B5" s="47"/>
      <c r="C5" s="47"/>
      <c r="D5" s="47"/>
      <c r="E5" s="47"/>
      <c r="F5" s="47"/>
    </row>
    <row r="7" spans="1:6">
      <c r="A7" s="46" t="s">
        <v>3</v>
      </c>
      <c r="B7" s="46"/>
      <c r="C7" s="46"/>
      <c r="D7" s="46"/>
      <c r="E7" s="46"/>
      <c r="F7" s="46"/>
    </row>
    <row r="8" spans="1:6">
      <c r="A8" s="48" t="s">
        <v>4</v>
      </c>
      <c r="B8" s="48"/>
      <c r="C8" s="48"/>
      <c r="D8" s="48"/>
      <c r="E8" s="1" t="s">
        <v>5</v>
      </c>
      <c r="F8" s="1" t="s">
        <v>6</v>
      </c>
    </row>
    <row r="9" spans="1:6">
      <c r="A9" s="43" t="s">
        <v>7</v>
      </c>
      <c r="B9" s="43"/>
      <c r="C9" s="43"/>
      <c r="D9" s="43"/>
      <c r="E9" s="2">
        <f>E10+E11</f>
        <v>56090.434383360007</v>
      </c>
      <c r="F9" s="3"/>
    </row>
    <row r="10" spans="1:6">
      <c r="A10" s="43" t="s">
        <v>8</v>
      </c>
      <c r="B10" s="43"/>
      <c r="C10" s="43"/>
      <c r="D10" s="43"/>
      <c r="E10" s="4">
        <f>F41</f>
        <v>41745.796032000006</v>
      </c>
      <c r="F10" s="5">
        <f>(E10/E13)*100</f>
        <v>59.636847739860386</v>
      </c>
    </row>
    <row r="11" spans="1:6">
      <c r="A11" s="43" t="s">
        <v>9</v>
      </c>
      <c r="B11" s="43"/>
      <c r="C11" s="43"/>
      <c r="D11" s="43"/>
      <c r="E11" s="4">
        <f>F63</f>
        <v>14344.638351360001</v>
      </c>
      <c r="F11" s="5">
        <f>(E11/E13)*100</f>
        <v>20.492339218724283</v>
      </c>
    </row>
    <row r="12" spans="1:6">
      <c r="A12" s="43" t="s">
        <v>10</v>
      </c>
      <c r="B12" s="43"/>
      <c r="C12" s="43"/>
      <c r="D12" s="43"/>
      <c r="E12" s="2">
        <v>13909.57</v>
      </c>
      <c r="F12" s="5">
        <f>(E12/E13)*100</f>
        <v>19.870813041415325</v>
      </c>
    </row>
    <row r="13" spans="1:6">
      <c r="A13" s="44" t="s">
        <v>11</v>
      </c>
      <c r="B13" s="44"/>
      <c r="C13" s="44"/>
      <c r="D13" s="44"/>
      <c r="E13" s="2">
        <f>E9+E12</f>
        <v>70000.004383360007</v>
      </c>
      <c r="F13" s="5">
        <f>SUM(F10:F12)</f>
        <v>100</v>
      </c>
    </row>
    <row r="14" spans="1:6">
      <c r="A14" s="6"/>
      <c r="B14" s="6"/>
      <c r="C14" s="6"/>
      <c r="D14" s="6"/>
    </row>
    <row r="15" spans="1:6">
      <c r="A15" s="7"/>
      <c r="B15" s="7"/>
      <c r="C15" s="7"/>
      <c r="D15" s="7"/>
    </row>
    <row r="16" spans="1:6">
      <c r="A16" s="41" t="s">
        <v>12</v>
      </c>
      <c r="B16" s="41"/>
      <c r="C16" s="41"/>
      <c r="D16" s="41"/>
      <c r="E16" s="41"/>
    </row>
    <row r="17" spans="1:6">
      <c r="A17" s="42" t="s">
        <v>13</v>
      </c>
      <c r="B17" s="42"/>
      <c r="C17" s="42"/>
      <c r="D17" s="42"/>
      <c r="E17" s="8" t="s">
        <v>14</v>
      </c>
    </row>
    <row r="18" spans="1:6">
      <c r="A18" s="43" t="s">
        <v>15</v>
      </c>
      <c r="B18" s="43"/>
      <c r="C18" s="43"/>
      <c r="D18" s="43"/>
      <c r="E18" s="3">
        <v>4</v>
      </c>
    </row>
    <row r="19" spans="1:6">
      <c r="A19" s="43" t="s">
        <v>16</v>
      </c>
      <c r="B19" s="43"/>
      <c r="C19" s="43"/>
      <c r="D19" s="43"/>
      <c r="E19" s="3">
        <v>4</v>
      </c>
    </row>
    <row r="20" spans="1:6">
      <c r="A20" s="44" t="s">
        <v>17</v>
      </c>
      <c r="B20" s="44"/>
      <c r="C20" s="44"/>
      <c r="D20" s="44"/>
      <c r="E20" s="1">
        <v>8</v>
      </c>
    </row>
    <row r="21" spans="1:6">
      <c r="A21" s="39"/>
      <c r="B21" s="39"/>
      <c r="C21" s="39"/>
      <c r="D21" s="39"/>
    </row>
    <row r="23" spans="1:6">
      <c r="A23" t="s">
        <v>7</v>
      </c>
    </row>
    <row r="25" spans="1:6">
      <c r="A25" t="s">
        <v>15</v>
      </c>
    </row>
    <row r="26" spans="1:6">
      <c r="A26" s="1" t="s">
        <v>18</v>
      </c>
      <c r="B26" s="1" t="s">
        <v>19</v>
      </c>
      <c r="C26" s="1" t="s">
        <v>14</v>
      </c>
      <c r="D26" s="1" t="s">
        <v>20</v>
      </c>
      <c r="E26" s="1" t="s">
        <v>21</v>
      </c>
      <c r="F26" s="1" t="s">
        <v>22</v>
      </c>
    </row>
    <row r="27" spans="1:6">
      <c r="A27" s="9" t="s">
        <v>23</v>
      </c>
      <c r="B27" s="10" t="s">
        <v>24</v>
      </c>
      <c r="C27" s="10">
        <v>1</v>
      </c>
      <c r="D27" s="11">
        <v>10324</v>
      </c>
      <c r="E27" s="11">
        <f t="shared" ref="E27:E36" si="0">C27*D27</f>
        <v>10324</v>
      </c>
      <c r="F27" s="12"/>
    </row>
    <row r="28" spans="1:6">
      <c r="A28" s="13" t="s">
        <v>25</v>
      </c>
      <c r="B28" s="3" t="s">
        <v>26</v>
      </c>
      <c r="C28" s="14">
        <v>0</v>
      </c>
      <c r="D28" s="15">
        <v>0</v>
      </c>
      <c r="E28" s="15">
        <f t="shared" si="0"/>
        <v>0</v>
      </c>
      <c r="F28" s="12"/>
    </row>
    <row r="29" spans="1:6">
      <c r="A29" s="13"/>
      <c r="B29" s="3" t="s">
        <v>27</v>
      </c>
      <c r="C29" s="14">
        <v>0</v>
      </c>
      <c r="D29" s="15">
        <v>0</v>
      </c>
      <c r="E29" s="15">
        <f t="shared" si="0"/>
        <v>0</v>
      </c>
      <c r="F29" s="12"/>
    </row>
    <row r="30" spans="1:6">
      <c r="A30" s="13" t="s">
        <v>28</v>
      </c>
      <c r="B30" s="3" t="s">
        <v>29</v>
      </c>
      <c r="C30" s="14">
        <v>0</v>
      </c>
      <c r="D30" s="15">
        <v>213.86</v>
      </c>
      <c r="E30" s="15">
        <f t="shared" si="0"/>
        <v>0</v>
      </c>
      <c r="F30" s="12"/>
    </row>
    <row r="31" spans="1:6">
      <c r="A31" s="13" t="s">
        <v>30</v>
      </c>
      <c r="B31" s="3" t="s">
        <v>26</v>
      </c>
      <c r="C31" s="14">
        <v>0</v>
      </c>
      <c r="D31" s="15">
        <v>0</v>
      </c>
      <c r="E31" s="15">
        <f t="shared" si="0"/>
        <v>0</v>
      </c>
      <c r="F31" s="12"/>
    </row>
    <row r="32" spans="1:6">
      <c r="A32" s="13"/>
      <c r="B32" s="3" t="s">
        <v>27</v>
      </c>
      <c r="C32" s="14">
        <v>0</v>
      </c>
      <c r="D32" s="15">
        <v>0</v>
      </c>
      <c r="E32" s="15">
        <f t="shared" si="0"/>
        <v>0</v>
      </c>
      <c r="F32" s="12"/>
    </row>
    <row r="33" spans="1:6">
      <c r="A33" s="13" t="s">
        <v>31</v>
      </c>
      <c r="B33" s="3" t="s">
        <v>29</v>
      </c>
      <c r="C33" s="14">
        <v>0</v>
      </c>
      <c r="D33" s="15">
        <v>160.38999999999999</v>
      </c>
      <c r="E33" s="15">
        <f t="shared" si="0"/>
        <v>0</v>
      </c>
      <c r="F33" s="12"/>
    </row>
    <row r="34" spans="1:6">
      <c r="A34" s="13" t="s">
        <v>32</v>
      </c>
      <c r="B34" s="3" t="s">
        <v>26</v>
      </c>
      <c r="C34" s="14">
        <v>0</v>
      </c>
      <c r="D34" s="15">
        <v>0</v>
      </c>
      <c r="E34" s="15">
        <f t="shared" si="0"/>
        <v>0</v>
      </c>
      <c r="F34" s="12"/>
    </row>
    <row r="35" spans="1:6">
      <c r="A35" s="13"/>
      <c r="B35" s="3" t="s">
        <v>27</v>
      </c>
      <c r="C35" s="14">
        <v>0</v>
      </c>
      <c r="D35" s="15">
        <v>0</v>
      </c>
      <c r="E35" s="15">
        <f t="shared" si="0"/>
        <v>0</v>
      </c>
      <c r="F35" s="12"/>
    </row>
    <row r="36" spans="1:6">
      <c r="A36" s="13" t="s">
        <v>33</v>
      </c>
      <c r="B36" s="3" t="s">
        <v>6</v>
      </c>
      <c r="C36" s="14">
        <v>0</v>
      </c>
      <c r="D36" s="15">
        <v>0</v>
      </c>
      <c r="E36" s="15">
        <f t="shared" si="0"/>
        <v>0</v>
      </c>
      <c r="F36" s="12"/>
    </row>
    <row r="37" spans="1:6">
      <c r="A37" s="1" t="s">
        <v>34</v>
      </c>
      <c r="B37" s="13"/>
      <c r="C37" s="13"/>
      <c r="D37" s="13"/>
      <c r="E37" s="4">
        <f>SUM(E27:E36)</f>
        <v>10324</v>
      </c>
      <c r="F37" s="12"/>
    </row>
    <row r="38" spans="1:6">
      <c r="A38" s="13" t="s">
        <v>35</v>
      </c>
      <c r="B38" s="3" t="s">
        <v>6</v>
      </c>
      <c r="C38" s="16">
        <v>0.65720000000000001</v>
      </c>
      <c r="D38" s="15">
        <v>10324</v>
      </c>
      <c r="E38" s="4">
        <f>D38*C38</f>
        <v>6784.9328000000005</v>
      </c>
      <c r="F38" s="12"/>
    </row>
    <row r="39" spans="1:6">
      <c r="A39" s="17" t="s">
        <v>36</v>
      </c>
      <c r="B39" s="13"/>
      <c r="C39" s="13"/>
      <c r="D39" s="4">
        <v>0</v>
      </c>
      <c r="E39" s="4">
        <f>E37+E38</f>
        <v>17108.932800000002</v>
      </c>
      <c r="F39" s="12"/>
    </row>
    <row r="40" spans="1:6">
      <c r="A40" s="13" t="s">
        <v>37</v>
      </c>
      <c r="B40" s="3" t="s">
        <v>38</v>
      </c>
      <c r="C40" s="18">
        <v>4</v>
      </c>
      <c r="D40" s="19">
        <f>D39*C40</f>
        <v>0</v>
      </c>
      <c r="E40" s="19">
        <f>E39*C40</f>
        <v>68435.731200000009</v>
      </c>
      <c r="F40" s="12"/>
    </row>
    <row r="41" spans="1:6">
      <c r="A41" s="20"/>
      <c r="B41" s="6"/>
      <c r="C41" s="40" t="s">
        <v>39</v>
      </c>
      <c r="D41" s="40"/>
      <c r="E41" s="21">
        <v>0.61</v>
      </c>
      <c r="F41" s="22">
        <f>E40*E41</f>
        <v>41745.796032000006</v>
      </c>
    </row>
    <row r="42" spans="1:6">
      <c r="A42" s="20"/>
      <c r="B42" s="23"/>
      <c r="C42" s="24"/>
      <c r="D42" s="24"/>
      <c r="E42" s="25"/>
      <c r="F42" s="26"/>
    </row>
    <row r="43" spans="1:6">
      <c r="A43" s="27" t="s">
        <v>40</v>
      </c>
      <c r="B43" s="28"/>
      <c r="C43" s="28"/>
      <c r="D43" s="28"/>
      <c r="E43" s="29"/>
      <c r="F43" s="36">
        <f>F34+F41</f>
        <v>41745.796032000006</v>
      </c>
    </row>
    <row r="44" spans="1:6">
      <c r="A44" s="20"/>
      <c r="B44" s="23"/>
      <c r="C44" s="24"/>
      <c r="D44" s="24"/>
      <c r="E44" s="25"/>
      <c r="F44" s="26"/>
    </row>
    <row r="45" spans="1:6">
      <c r="A45" s="27" t="s">
        <v>41</v>
      </c>
      <c r="B45" s="30"/>
      <c r="C45" s="30"/>
      <c r="D45" s="30"/>
      <c r="E45" s="31"/>
      <c r="F45" s="36">
        <f>((F41/4)/100)</f>
        <v>104.36449008000001</v>
      </c>
    </row>
    <row r="46" spans="1:6">
      <c r="A46" s="20"/>
      <c r="B46" s="23"/>
      <c r="C46" s="24"/>
      <c r="D46" s="24"/>
      <c r="E46" s="25"/>
      <c r="F46" s="26"/>
    </row>
    <row r="47" spans="1:6">
      <c r="A47" t="s">
        <v>16</v>
      </c>
    </row>
    <row r="48" spans="1:6">
      <c r="A48" s="1" t="s">
        <v>18</v>
      </c>
      <c r="B48" s="1" t="s">
        <v>19</v>
      </c>
      <c r="C48" s="1" t="s">
        <v>14</v>
      </c>
      <c r="D48" s="1" t="s">
        <v>20</v>
      </c>
      <c r="E48" s="1" t="s">
        <v>21</v>
      </c>
      <c r="F48" s="1" t="s">
        <v>22</v>
      </c>
    </row>
    <row r="49" spans="1:6">
      <c r="A49" s="9" t="s">
        <v>23</v>
      </c>
      <c r="B49" s="10" t="s">
        <v>24</v>
      </c>
      <c r="C49" s="10">
        <v>1</v>
      </c>
      <c r="D49" s="11">
        <v>3547.52</v>
      </c>
      <c r="E49" s="11">
        <f t="shared" ref="E49:E58" si="1">C49*D49</f>
        <v>3547.52</v>
      </c>
      <c r="F49" s="12"/>
    </row>
    <row r="50" spans="1:6">
      <c r="A50" s="13" t="s">
        <v>25</v>
      </c>
      <c r="B50" s="3" t="s">
        <v>26</v>
      </c>
      <c r="C50" s="14">
        <v>0</v>
      </c>
      <c r="D50" s="15">
        <v>0</v>
      </c>
      <c r="E50" s="15">
        <f t="shared" si="1"/>
        <v>0</v>
      </c>
      <c r="F50" s="12"/>
    </row>
    <row r="51" spans="1:6">
      <c r="A51" s="13"/>
      <c r="B51" s="3" t="s">
        <v>27</v>
      </c>
      <c r="C51" s="14">
        <v>0</v>
      </c>
      <c r="D51" s="15">
        <v>0</v>
      </c>
      <c r="E51" s="15">
        <f t="shared" si="1"/>
        <v>0</v>
      </c>
      <c r="F51" s="12"/>
    </row>
    <row r="52" spans="1:6">
      <c r="A52" s="13" t="s">
        <v>28</v>
      </c>
      <c r="B52" s="3" t="s">
        <v>29</v>
      </c>
      <c r="C52" s="14">
        <v>0</v>
      </c>
      <c r="D52" s="15">
        <v>44.34</v>
      </c>
      <c r="E52" s="15">
        <f t="shared" si="1"/>
        <v>0</v>
      </c>
      <c r="F52" s="12"/>
    </row>
    <row r="53" spans="1:6">
      <c r="A53" s="13" t="s">
        <v>30</v>
      </c>
      <c r="B53" s="3" t="s">
        <v>26</v>
      </c>
      <c r="C53" s="14">
        <v>0</v>
      </c>
      <c r="D53" s="15">
        <v>0</v>
      </c>
      <c r="E53" s="15">
        <f t="shared" si="1"/>
        <v>0</v>
      </c>
      <c r="F53" s="12"/>
    </row>
    <row r="54" spans="1:6">
      <c r="A54" s="13"/>
      <c r="B54" s="3" t="s">
        <v>27</v>
      </c>
      <c r="C54" s="14">
        <v>0</v>
      </c>
      <c r="D54" s="15">
        <v>0</v>
      </c>
      <c r="E54" s="15">
        <f t="shared" si="1"/>
        <v>0</v>
      </c>
      <c r="F54" s="12"/>
    </row>
    <row r="55" spans="1:6">
      <c r="A55" s="13" t="s">
        <v>31</v>
      </c>
      <c r="B55" s="3" t="s">
        <v>29</v>
      </c>
      <c r="C55" s="14">
        <v>0</v>
      </c>
      <c r="D55" s="15">
        <v>33.25</v>
      </c>
      <c r="E55" s="15">
        <f t="shared" si="1"/>
        <v>0</v>
      </c>
      <c r="F55" s="12"/>
    </row>
    <row r="56" spans="1:6">
      <c r="A56" s="13" t="s">
        <v>32</v>
      </c>
      <c r="B56" s="3" t="s">
        <v>26</v>
      </c>
      <c r="C56" s="14">
        <v>0</v>
      </c>
      <c r="D56" s="15">
        <v>0</v>
      </c>
      <c r="E56" s="15">
        <f t="shared" si="1"/>
        <v>0</v>
      </c>
      <c r="F56" s="12"/>
    </row>
    <row r="57" spans="1:6">
      <c r="A57" s="13"/>
      <c r="B57" s="3" t="s">
        <v>27</v>
      </c>
      <c r="C57" s="14">
        <v>0</v>
      </c>
      <c r="D57" s="15">
        <v>0</v>
      </c>
      <c r="E57" s="15">
        <f t="shared" si="1"/>
        <v>0</v>
      </c>
      <c r="F57" s="12"/>
    </row>
    <row r="58" spans="1:6">
      <c r="A58" s="13" t="s">
        <v>33</v>
      </c>
      <c r="B58" s="3" t="s">
        <v>6</v>
      </c>
      <c r="C58" s="14">
        <v>0</v>
      </c>
      <c r="D58" s="15">
        <v>0</v>
      </c>
      <c r="E58" s="15">
        <f t="shared" si="1"/>
        <v>0</v>
      </c>
      <c r="F58" s="12"/>
    </row>
    <row r="59" spans="1:6">
      <c r="A59" s="1" t="s">
        <v>34</v>
      </c>
      <c r="B59" s="13"/>
      <c r="C59" s="13"/>
      <c r="D59" s="13"/>
      <c r="E59" s="4">
        <f>SUM(E49:E58)</f>
        <v>3547.52</v>
      </c>
      <c r="F59" s="12"/>
    </row>
    <row r="60" spans="1:6">
      <c r="A60" s="13" t="s">
        <v>35</v>
      </c>
      <c r="B60" s="3" t="s">
        <v>6</v>
      </c>
      <c r="C60" s="16">
        <v>0.65720000000000001</v>
      </c>
      <c r="D60" s="15">
        <v>3547.52</v>
      </c>
      <c r="E60" s="4">
        <f>D60*C60</f>
        <v>2331.4301439999999</v>
      </c>
      <c r="F60" s="12"/>
    </row>
    <row r="61" spans="1:6">
      <c r="A61" s="17" t="s">
        <v>36</v>
      </c>
      <c r="B61" s="13"/>
      <c r="C61" s="13"/>
      <c r="D61" s="4">
        <v>0</v>
      </c>
      <c r="E61" s="4">
        <f>E59+E60</f>
        <v>5878.9501440000004</v>
      </c>
      <c r="F61" s="12"/>
    </row>
    <row r="62" spans="1:6">
      <c r="A62" s="13" t="s">
        <v>37</v>
      </c>
      <c r="B62" s="3" t="s">
        <v>38</v>
      </c>
      <c r="C62" s="18">
        <v>4</v>
      </c>
      <c r="D62" s="19">
        <f>D61*C62</f>
        <v>0</v>
      </c>
      <c r="E62" s="19">
        <f>E61*C62</f>
        <v>23515.800576000001</v>
      </c>
      <c r="F62" s="12"/>
    </row>
    <row r="63" spans="1:6">
      <c r="A63" s="20"/>
      <c r="B63" s="6"/>
      <c r="C63" s="40" t="s">
        <v>39</v>
      </c>
      <c r="D63" s="40"/>
      <c r="E63" s="21">
        <v>0.61</v>
      </c>
      <c r="F63" s="22">
        <f>E62*E63</f>
        <v>14344.638351360001</v>
      </c>
    </row>
    <row r="65" spans="1:6">
      <c r="A65" s="27" t="s">
        <v>40</v>
      </c>
      <c r="B65" s="28"/>
      <c r="C65" s="28"/>
      <c r="D65" s="28"/>
      <c r="E65" s="29"/>
      <c r="F65" s="36">
        <f>F56+F63</f>
        <v>14344.638351360001</v>
      </c>
    </row>
    <row r="67" spans="1:6">
      <c r="A67" s="27" t="s">
        <v>41</v>
      </c>
      <c r="B67" s="30"/>
      <c r="C67" s="30"/>
      <c r="D67" s="30"/>
      <c r="E67" s="31"/>
      <c r="F67" s="36">
        <f>((F65/4)/100)</f>
        <v>35.861595878400003</v>
      </c>
    </row>
    <row r="68" spans="1:6" ht="15.75" thickBot="1"/>
    <row r="69" spans="1:6" ht="15.75" thickBot="1">
      <c r="A69" s="32" t="s">
        <v>46</v>
      </c>
      <c r="B69" s="33"/>
      <c r="C69" s="33"/>
      <c r="D69" s="33"/>
      <c r="E69" s="33"/>
      <c r="F69" s="37">
        <f>70000/800</f>
        <v>87.5</v>
      </c>
    </row>
    <row r="70" spans="1:6" ht="15.75" thickBot="1">
      <c r="A70" s="34"/>
      <c r="B70" s="34"/>
      <c r="C70" s="34"/>
      <c r="D70" s="34"/>
      <c r="E70" s="34"/>
      <c r="F70" s="35"/>
    </row>
    <row r="71" spans="1:6" ht="16.5" thickBot="1">
      <c r="A71" s="32" t="s">
        <v>44</v>
      </c>
      <c r="B71" s="28"/>
      <c r="C71" s="28"/>
      <c r="D71" s="28"/>
      <c r="E71" s="28"/>
      <c r="F71" s="38">
        <f>F69*9600</f>
        <v>840000</v>
      </c>
    </row>
    <row r="73" spans="1:6">
      <c r="A73" t="s">
        <v>45</v>
      </c>
    </row>
    <row r="77" spans="1:6">
      <c r="A77" t="s">
        <v>42</v>
      </c>
    </row>
    <row r="78" spans="1:6">
      <c r="A78" t="s">
        <v>43</v>
      </c>
    </row>
  </sheetData>
  <mergeCells count="18">
    <mergeCell ref="A2:F2"/>
    <mergeCell ref="A4:F4"/>
    <mergeCell ref="A5:F5"/>
    <mergeCell ref="A7:F7"/>
    <mergeCell ref="A8:D8"/>
    <mergeCell ref="A9:D9"/>
    <mergeCell ref="A10:D10"/>
    <mergeCell ref="A11:D11"/>
    <mergeCell ref="A12:D12"/>
    <mergeCell ref="A13:D13"/>
    <mergeCell ref="A21:D21"/>
    <mergeCell ref="C41:D41"/>
    <mergeCell ref="C63:D63"/>
    <mergeCell ref="A16:E16"/>
    <mergeCell ref="A17:D17"/>
    <mergeCell ref="A18:D18"/>
    <mergeCell ref="A19:D19"/>
    <mergeCell ref="A20:D20"/>
  </mergeCells>
  <pageMargins left="0.51180555555555496" right="0.51180555555555496" top="0.78749999999999998" bottom="0.78749999999999998" header="0.51180555555555496" footer="0.51180555555555496"/>
  <pageSetup paperSize="9" scale="9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dc:description/>
  <cp:lastModifiedBy>P. M. C</cp:lastModifiedBy>
  <cp:revision>3</cp:revision>
  <cp:lastPrinted>2022-05-19T16:19:14Z</cp:lastPrinted>
  <dcterms:created xsi:type="dcterms:W3CDTF">2020-06-24T14:04:26Z</dcterms:created>
  <dcterms:modified xsi:type="dcterms:W3CDTF">2022-05-19T16:31:32Z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