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735" windowWidth="20535" windowHeight="1410" activeTab="2"/>
  </bookViews>
  <sheets>
    <sheet name="DADOS" sheetId="1" r:id="rId1"/>
    <sheet name="ORÇAMENTO" sheetId="2" r:id="rId2"/>
    <sheet name="CRONOGRAMA" sheetId="3" r:id="rId3"/>
    <sheet name="BDI" sheetId="4" r:id="rId4"/>
  </sheets>
  <definedNames>
    <definedName name="_xlnm.Print_Area" localSheetId="3">'BDI'!$B$2:$E$36</definedName>
    <definedName name="_xlnm.Print_Area" localSheetId="2">'CRONOGRAMA'!$A$1:$L$29</definedName>
    <definedName name="_xlnm.Print_Area" localSheetId="1">'ORÇAMENTO'!$B$3:$L$66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47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ESCAV MEC.VALA N ESCORADA(C/ESCAV HIDRAUL 0,78M3) ATE 1,5M PROF MAT 1A C/REDUTOR(C/PEDRAS/INST PREDIAIS/OUTROS REDUT PRODUT OU CAVAS FUND) EXCL ESGOTAM</t>
        </r>
      </text>
    </comment>
    <comment ref="D51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Insumo</t>
        </r>
      </text>
    </comment>
    <comment ref="J54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  <comment ref="K54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</commentList>
</comments>
</file>

<file path=xl/sharedStrings.xml><?xml version="1.0" encoding="utf-8"?>
<sst xmlns="http://schemas.openxmlformats.org/spreadsheetml/2006/main" count="277" uniqueCount="172">
  <si>
    <t>Insira os Dados do Programa</t>
  </si>
  <si>
    <t>Data Base:</t>
  </si>
  <si>
    <t xml:space="preserve"> </t>
  </si>
  <si>
    <t>Municipio:</t>
  </si>
  <si>
    <t>Caçapava do Sul</t>
  </si>
  <si>
    <t>Assinaturas</t>
  </si>
  <si>
    <t>Prefeito:</t>
  </si>
  <si>
    <t>Secretário:</t>
  </si>
  <si>
    <t>Eng. Resp.</t>
  </si>
  <si>
    <t>Projeto:</t>
  </si>
  <si>
    <t>Bairro:</t>
  </si>
  <si>
    <t>Centro</t>
  </si>
  <si>
    <t>Item</t>
  </si>
  <si>
    <t>Discriminação do serviço</t>
  </si>
  <si>
    <t>1.0</t>
  </si>
  <si>
    <t>SERVIÇOS PRELIMINARES</t>
  </si>
  <si>
    <t>2.0</t>
  </si>
  <si>
    <t>TERRAPLENAGEM</t>
  </si>
  <si>
    <t>3.0</t>
  </si>
  <si>
    <t>4.0</t>
  </si>
  <si>
    <t>5.0</t>
  </si>
  <si>
    <t>ORÇAMENTO GERAL</t>
  </si>
  <si>
    <t>Prefeitura Municipal de Caçapava do Sul</t>
  </si>
  <si>
    <t>Data base:</t>
  </si>
  <si>
    <t>Referência</t>
  </si>
  <si>
    <t>Unid.</t>
  </si>
  <si>
    <t>Quantidade</t>
  </si>
  <si>
    <t>Custo Unitário (R$)</t>
  </si>
  <si>
    <t>Total (R$)</t>
  </si>
  <si>
    <t>-</t>
  </si>
  <si>
    <t>SINAPI-73822/001</t>
  </si>
  <si>
    <t>m²</t>
  </si>
  <si>
    <t>Total do Item 1.0</t>
  </si>
  <si>
    <t>2.1</t>
  </si>
  <si>
    <t>SINAPI-78472</t>
  </si>
  <si>
    <t>Locação e Nivelamento de greide para terraplenagem</t>
  </si>
  <si>
    <t>2.2</t>
  </si>
  <si>
    <t>Desmatamento, destocamento com D&lt;30cm e limpeza de áreas</t>
  </si>
  <si>
    <t>2.3</t>
  </si>
  <si>
    <t>Escavação e carga de mat. de 1ª cat.</t>
  </si>
  <si>
    <t>2.3.1</t>
  </si>
  <si>
    <t>SINAPI - 83338</t>
  </si>
  <si>
    <t>2.3.2</t>
  </si>
  <si>
    <t>SINAPI - 72881</t>
  </si>
  <si>
    <t>Transporte de excedente de escavação com caminhão basculante em rodovia
pavimentada, distância superior a 4 Km</t>
  </si>
  <si>
    <t>2.3.3</t>
  </si>
  <si>
    <t>SINAPI-74034/001</t>
  </si>
  <si>
    <t>Espalhamento de material de 1ª cat. (proveniente de escavação)</t>
  </si>
  <si>
    <t>2.4</t>
  </si>
  <si>
    <t>Solos Moles | "Borrachudos"</t>
  </si>
  <si>
    <t>2.4.1</t>
  </si>
  <si>
    <t>SINAPI - 73580</t>
  </si>
  <si>
    <t>Remoção localizada de solos inadequados - "borrachudo"</t>
  </si>
  <si>
    <t>2.4.2</t>
  </si>
  <si>
    <t>2.4.3</t>
  </si>
  <si>
    <t>SINAPI-74034/1</t>
  </si>
  <si>
    <t>2.5</t>
  </si>
  <si>
    <t>Aterro com material importado</t>
  </si>
  <si>
    <t>SINAPI - 6079</t>
  </si>
  <si>
    <t>Argila vermelha retirada na jazida - sem transporte</t>
  </si>
  <si>
    <t>Transporte de argila com caminhão basculante em rodovia
pavimentada, distância superior a 4 Km (d=1,3)</t>
  </si>
  <si>
    <t>SINAPI - 41722</t>
  </si>
  <si>
    <t>Compactação mecânica 100% do PN</t>
  </si>
  <si>
    <t>SINAPI - 74153/001</t>
  </si>
  <si>
    <t>Espalhamento mecanizado (com motoniveladora 140 HP) material de 1ª catergoria | Obs.: em camadas de 20cm de espessura</t>
  </si>
  <si>
    <t>Total do Item 2.0</t>
  </si>
  <si>
    <t>TOTAL GERAL</t>
  </si>
  <si>
    <t>%</t>
  </si>
  <si>
    <t>BONIFICAÇÃO E DESPESAS INDIRETAS - BDI</t>
  </si>
  <si>
    <t>II</t>
  </si>
  <si>
    <t>DESCRIÇÃO</t>
  </si>
  <si>
    <t>III</t>
  </si>
  <si>
    <t>B.D.I. (%)</t>
  </si>
  <si>
    <t>Obra:</t>
  </si>
  <si>
    <t>_____________________________________________</t>
  </si>
  <si>
    <t>RESPONSÁVEIS</t>
  </si>
  <si>
    <t>Cidade e Data do orçamento:</t>
  </si>
  <si>
    <t>Custo Unitário (R$) + BDI</t>
  </si>
  <si>
    <t>__________________________________________________</t>
  </si>
  <si>
    <t>1.1</t>
  </si>
  <si>
    <t>I - Formula adotada pela Prefeitura Municipal de Caçapava do Sul:</t>
  </si>
  <si>
    <t>Administração central</t>
  </si>
  <si>
    <t>Seguro e Garantia</t>
  </si>
  <si>
    <t>Risco</t>
  </si>
  <si>
    <t>Despesas financeiras</t>
  </si>
  <si>
    <t>Lucro</t>
  </si>
  <si>
    <t>PIS, COFINS e ISSQN</t>
  </si>
  <si>
    <t>A</t>
  </si>
  <si>
    <t>B</t>
  </si>
  <si>
    <t>C</t>
  </si>
  <si>
    <t>D</t>
  </si>
  <si>
    <t>E</t>
  </si>
  <si>
    <t>F</t>
  </si>
  <si>
    <t>BDI: (%)</t>
  </si>
  <si>
    <t>Total do Item 3.0</t>
  </si>
  <si>
    <t>3.1</t>
  </si>
  <si>
    <t>3.2</t>
  </si>
  <si>
    <t>3.3</t>
  </si>
  <si>
    <t>3.4</t>
  </si>
  <si>
    <t>4.1</t>
  </si>
  <si>
    <t>4.2</t>
  </si>
  <si>
    <t>4.3</t>
  </si>
  <si>
    <t>4.4</t>
  </si>
  <si>
    <t>Total do Item 4.0</t>
  </si>
  <si>
    <t>5.1</t>
  </si>
  <si>
    <t>5.2</t>
  </si>
  <si>
    <t>6.0</t>
  </si>
  <si>
    <t>6.1</t>
  </si>
  <si>
    <t>6.2</t>
  </si>
  <si>
    <t>Total do Item 5.0</t>
  </si>
  <si>
    <t>Total do Item 6.0</t>
  </si>
  <si>
    <t>Limpeza final da obra</t>
  </si>
  <si>
    <t>1º</t>
  </si>
  <si>
    <t>2º</t>
  </si>
  <si>
    <t>3º</t>
  </si>
  <si>
    <t>4º</t>
  </si>
  <si>
    <t>CRONOGRAMA FÍSICO FINANCEIRO</t>
  </si>
  <si>
    <t>valor</t>
  </si>
  <si>
    <t>vlr</t>
  </si>
  <si>
    <t>Total</t>
  </si>
  <si>
    <t>Subtotal:</t>
  </si>
  <si>
    <t>Valor dos Serviços</t>
  </si>
  <si>
    <t>Total Acumulado</t>
  </si>
  <si>
    <t>MESES DE EXECUÇÃO</t>
  </si>
  <si>
    <t>SERVIÇOS FINAIS</t>
  </si>
  <si>
    <t>__________________________________</t>
  </si>
  <si>
    <t>Código</t>
  </si>
  <si>
    <t>SINAPI-RS</t>
  </si>
  <si>
    <t>Encargos Sociais: (%)</t>
  </si>
  <si>
    <t>m³</t>
  </si>
  <si>
    <t>3.5</t>
  </si>
  <si>
    <t>3.6</t>
  </si>
  <si>
    <t>Kg</t>
  </si>
  <si>
    <t>8.0</t>
  </si>
  <si>
    <t>8.1</t>
  </si>
  <si>
    <t>Caçapava do Sul, 15 de Junho de 2021</t>
  </si>
  <si>
    <t>Maio - 2021 - Com desoneração</t>
  </si>
  <si>
    <t>Giovani Amestoy - Prefeito Municipal</t>
  </si>
  <si>
    <t>Nilvo T. Dorneles - Secretario de planejamento e Meio Ambiente</t>
  </si>
  <si>
    <t>Pacífico J. Vargas - Arquiteto e Urbanista CAU-RS A12.407-9</t>
  </si>
  <si>
    <t>ESCAVAÇÕES P/FUNDAÇÕES - MURO</t>
  </si>
  <si>
    <t>FUNDAÇÕES E BALDRAME - MURO</t>
  </si>
  <si>
    <t>PILASTRAS E CINTAMENTOS - MURO</t>
  </si>
  <si>
    <t>Limpeza e remoção de entulho com retroescavadeira incluso carregamento e transpporte</t>
  </si>
  <si>
    <t>Escavação manual de valas com profundidade menor ou igual a 1,30 m</t>
  </si>
  <si>
    <t>Regularização e compactação do fundo de valas em solo predominantemente argiloso</t>
  </si>
  <si>
    <t xml:space="preserve">Reaterro manual de vala com material da obra apiloado com soquete  </t>
  </si>
  <si>
    <t>Concreto ciclópico FCK=15Mpa, 30% de pedra de mão em volume real, inclusive lançamento</t>
  </si>
  <si>
    <t>fabricação, montagem e desmontagem de forma de madeira serrada e=25mm, duas utilizações</t>
  </si>
  <si>
    <r>
      <t xml:space="preserve">Armação aço CA-60, </t>
    </r>
    <r>
      <rPr>
        <sz val="10"/>
        <rFont val="Calibri"/>
        <family val="2"/>
      </rPr>
      <t xml:space="preserve">Ø 5,0 </t>
    </r>
    <r>
      <rPr>
        <sz val="11"/>
        <color theme="1"/>
        <rFont val="Arial1"/>
        <family val="0"/>
      </rPr>
      <t>mm - viga baldrame</t>
    </r>
  </si>
  <si>
    <t>Concreto estrutural (Fck =15MPa) preparo mecânco com betoneira,  incluso lançamento e adensamento</t>
  </si>
  <si>
    <t>Lançamento com o uso de baldes, adensamento e acabamento de concreto em estruturas</t>
  </si>
  <si>
    <r>
      <t xml:space="preserve">Armação aço CA-50, </t>
    </r>
    <r>
      <rPr>
        <sz val="10"/>
        <rFont val="Calibri"/>
        <family val="2"/>
      </rPr>
      <t xml:space="preserve">Ø 10 </t>
    </r>
    <r>
      <rPr>
        <sz val="11"/>
        <color theme="1"/>
        <rFont val="Arial1"/>
        <family val="0"/>
      </rPr>
      <t>mm (3/8) - pilastras</t>
    </r>
  </si>
  <si>
    <r>
      <t xml:space="preserve">Armação aço CA-60, </t>
    </r>
    <r>
      <rPr>
        <sz val="10"/>
        <rFont val="Calibri"/>
        <family val="2"/>
      </rPr>
      <t xml:space="preserve">Ø 5,0 </t>
    </r>
    <r>
      <rPr>
        <sz val="11"/>
        <color theme="1"/>
        <rFont val="Arial1"/>
        <family val="0"/>
      </rPr>
      <t>mm - pilastras</t>
    </r>
  </si>
  <si>
    <r>
      <t xml:space="preserve">Armação aço CA-50, </t>
    </r>
    <r>
      <rPr>
        <sz val="10"/>
        <rFont val="Calibri"/>
        <family val="2"/>
      </rPr>
      <t xml:space="preserve">Ø 10 </t>
    </r>
    <r>
      <rPr>
        <sz val="11"/>
        <color theme="1"/>
        <rFont val="Arial1"/>
        <family val="0"/>
      </rPr>
      <t>mm (3/8) - viga baldrame</t>
    </r>
  </si>
  <si>
    <r>
      <t xml:space="preserve">Armação aço CA-50, </t>
    </r>
    <r>
      <rPr>
        <sz val="10"/>
        <rFont val="Calibri"/>
        <family val="2"/>
      </rPr>
      <t xml:space="preserve">Ø 8,0 </t>
    </r>
    <r>
      <rPr>
        <sz val="11"/>
        <color theme="1"/>
        <rFont val="Arial1"/>
        <family val="0"/>
      </rPr>
      <t>mm (5/16) - vigas de respaldo</t>
    </r>
  </si>
  <si>
    <r>
      <t xml:space="preserve">Armação aço CA-60, </t>
    </r>
    <r>
      <rPr>
        <sz val="10"/>
        <rFont val="Calibri"/>
        <family val="2"/>
      </rPr>
      <t xml:space="preserve">Ø 5,0 </t>
    </r>
    <r>
      <rPr>
        <sz val="11"/>
        <color theme="1"/>
        <rFont val="Arial1"/>
        <family val="0"/>
      </rPr>
      <t>mm - vigas de respaldo</t>
    </r>
  </si>
  <si>
    <t>Alvenaria de tijolo cerâmico furados 10 x15 x 20cm, assentados aparentes 1 vez, e=15cm</t>
  </si>
  <si>
    <t>Alambrado, estruturado com barras de aço e fechamento com tela de arame galvanizado malha 5x5cm</t>
  </si>
  <si>
    <t>ALVENARIAS E CERCAMENTO - MUROS</t>
  </si>
  <si>
    <t>ACESSOS - PORTÕES</t>
  </si>
  <si>
    <t>PINTURA DE PORTÕES</t>
  </si>
  <si>
    <t>Aplicação de fundo anticorrosivo (zarcão) sobre perfis metálicos (portões)</t>
  </si>
  <si>
    <t>Pintura a óleo brilhante sobre perfis metálicos (Portões)</t>
  </si>
  <si>
    <t>4.5</t>
  </si>
  <si>
    <t>4.6</t>
  </si>
  <si>
    <t>4.7</t>
  </si>
  <si>
    <t>Portão de perfis metálicos 2 folhas, 5,20m x 2,10m completo incl. sistema de fechamento com fechadura e cadeado</t>
  </si>
  <si>
    <t>E.M.E.F. Patrício D. Ferreira - Proteção com Muro de Alvenaria</t>
  </si>
  <si>
    <t>7.0</t>
  </si>
  <si>
    <t>7.1</t>
  </si>
  <si>
    <t>7.2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</si>
</sst>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00"/>
    <numFmt numFmtId="166" formatCode="#.##&quot; Ton/m³&quot;"/>
    <numFmt numFmtId="167" formatCode="[$-416]mmm/yy"/>
    <numFmt numFmtId="168" formatCode="&quot;R$ &quot;#,##0.00;&quot;-R$ &quot;#,##0.00"/>
    <numFmt numFmtId="169" formatCode="0.000%"/>
    <numFmt numFmtId="170" formatCode="#,##0.00&quot; &quot;;#,##0.00&quot; &quot;;&quot;-&quot;#&quot; &quot;;@&quot; &quot;"/>
    <numFmt numFmtId="171" formatCode="&quot;R$ &quot;#,##0.00"/>
    <numFmt numFmtId="172" formatCode="00"/>
    <numFmt numFmtId="173" formatCode="#,##0.00&quot; &quot;;&quot;(&quot;#,##0.00&quot;)&quot;;&quot;-&quot;#&quot; &quot;;@&quot; &quot;"/>
    <numFmt numFmtId="174" formatCode="#,##0.00&quot;      &quot;;#,##0.00&quot;      &quot;;&quot;-&quot;#&quot;      &quot;;@&quot; &quot;"/>
    <numFmt numFmtId="175" formatCode="#,##0.00&quot; R$ &quot;;#,##0.00&quot; R$ &quot;;&quot;-&quot;#&quot; R$ &quot;;@&quot; &quot;"/>
    <numFmt numFmtId="176" formatCode="[$R$-416]&quot; &quot;#,##0.00;[Red]&quot;-&quot;[$R$-416]&quot; &quot;#,##0.00"/>
    <numFmt numFmtId="177" formatCode="[$-416]dddd\,\ d&quot; de &quot;mmmm&quot; de &quot;yyyy"/>
    <numFmt numFmtId="178" formatCode="_-&quot;R$&quot;\ * #,##0.000_-;\-&quot;R$&quot;\ * #,##0.000_-;_-&quot;R$&quot;\ * &quot;-&quot;??_-;_-@_-"/>
    <numFmt numFmtId="179" formatCode="&quot;R$&quot;\ #,##0.00"/>
    <numFmt numFmtId="180" formatCode="_(* #,##0.00_);_(* \(#,##0.00\);_(* \-??_);_(@_)"/>
    <numFmt numFmtId="181" formatCode="_(* #,##0.0_);_(* \(#,##0.0\);_(* &quot;-&quot;??_);_(@_)"/>
    <numFmt numFmtId="182" formatCode="_(* #,##0.00_);_(* \(#,##0.00\);_(* &quot;-&quot;??_);_(@_)"/>
    <numFmt numFmtId="183" formatCode="0.0"/>
  </numFmts>
  <fonts count="115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9"/>
      <color indexed="8"/>
      <name val="Arial1"/>
      <family val="2"/>
    </font>
    <font>
      <sz val="9"/>
      <color indexed="8"/>
      <name val="Arial1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Arial1"/>
      <family val="0"/>
    </font>
    <font>
      <sz val="11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1"/>
      <family val="0"/>
    </font>
    <font>
      <sz val="12"/>
      <color indexed="8"/>
      <name val="Arial Narrow"/>
      <family val="2"/>
    </font>
    <font>
      <sz val="12"/>
      <color indexed="8"/>
      <name val="Arial1"/>
      <family val="0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sz val="22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1"/>
      <family val="0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Arial1"/>
      <family val="0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1"/>
      <family val="0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1"/>
      <family val="0"/>
    </font>
    <font>
      <sz val="12"/>
      <color theme="1"/>
      <name val="Arial Narrow"/>
      <family val="2"/>
    </font>
    <font>
      <sz val="12"/>
      <color theme="1"/>
      <name val="Arial1"/>
      <family val="0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1"/>
      <family val="0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1"/>
      <family val="0"/>
    </font>
    <font>
      <sz val="22"/>
      <color theme="1"/>
      <name val="Calibri"/>
      <family val="2"/>
    </font>
    <font>
      <b/>
      <sz val="18"/>
      <color theme="1"/>
      <name val="Arial"/>
      <family val="2"/>
    </font>
    <font>
      <b/>
      <sz val="14"/>
      <color theme="1"/>
      <name val="Arial1"/>
      <family val="0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Arial1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/>
    </border>
    <border>
      <left/>
      <right style="medium"/>
      <top style="thin">
        <color rgb="FF000000"/>
      </top>
      <bottom style="medium"/>
    </border>
    <border>
      <left/>
      <right/>
      <top style="medium"/>
      <bottom/>
    </border>
    <border>
      <left style="medium"/>
      <right style="medium"/>
      <top style="medium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>
        <color rgb="FF000000"/>
      </left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74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>
      <alignment/>
      <protection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174" fontId="0" fillId="0" borderId="0">
      <alignment/>
      <protection/>
    </xf>
    <xf numFmtId="9" fontId="0" fillId="0" borderId="0">
      <alignment/>
      <protection/>
    </xf>
    <xf numFmtId="0" fontId="69" fillId="0" borderId="0">
      <alignment horizontal="center"/>
      <protection/>
    </xf>
    <xf numFmtId="0" fontId="69" fillId="0" borderId="0">
      <alignment horizontal="center" textRotation="90"/>
      <protection/>
    </xf>
    <xf numFmtId="0" fontId="70" fillId="30" borderId="0" applyNumberFormat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0" fillId="0" borderId="0">
      <alignment/>
      <protection/>
    </xf>
    <xf numFmtId="0" fontId="71" fillId="31" borderId="0" applyNumberFormat="0" applyBorder="0" applyAlignment="0" applyProtection="0"/>
    <xf numFmtId="0" fontId="72" fillId="0" borderId="0">
      <alignment/>
      <protection/>
    </xf>
    <xf numFmtId="0" fontId="73" fillId="0" borderId="0">
      <alignment/>
      <protection/>
    </xf>
    <xf numFmtId="0" fontId="61" fillId="32" borderId="4" applyNumberFormat="0" applyFont="0" applyAlignment="0" applyProtection="0"/>
    <xf numFmtId="9" fontId="61" fillId="0" borderId="0" applyFont="0" applyFill="0" applyBorder="0" applyAlignment="0" applyProtection="0"/>
    <xf numFmtId="9" fontId="0" fillId="0" borderId="0">
      <alignment/>
      <protection/>
    </xf>
    <xf numFmtId="0" fontId="74" fillId="0" borderId="0">
      <alignment/>
      <protection/>
    </xf>
    <xf numFmtId="176" fontId="74" fillId="0" borderId="0">
      <alignment/>
      <protection/>
    </xf>
    <xf numFmtId="0" fontId="75" fillId="21" borderId="5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173" fontId="0" fillId="0" borderId="0">
      <alignment/>
      <protection/>
    </xf>
  </cellStyleXfs>
  <cellXfs count="384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left" vertical="center" indent="1"/>
    </xf>
    <xf numFmtId="0" fontId="84" fillId="0" borderId="10" xfId="0" applyFont="1" applyBorder="1" applyAlignment="1">
      <alignment vertic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 vertical="center" indent="1"/>
    </xf>
    <xf numFmtId="0" fontId="84" fillId="0" borderId="0" xfId="0" applyFont="1" applyAlignment="1">
      <alignment vertical="center"/>
    </xf>
    <xf numFmtId="0" fontId="85" fillId="0" borderId="10" xfId="0" applyFont="1" applyBorder="1" applyAlignment="1">
      <alignment horizontal="left" vertical="center" indent="1"/>
    </xf>
    <xf numFmtId="0" fontId="85" fillId="0" borderId="11" xfId="0" applyFont="1" applyBorder="1" applyAlignment="1">
      <alignment horizontal="left" vertical="center" indent="1"/>
    </xf>
    <xf numFmtId="0" fontId="84" fillId="33" borderId="10" xfId="0" applyFont="1" applyFill="1" applyBorder="1" applyAlignment="1">
      <alignment horizontal="center" vertical="center" wrapText="1"/>
    </xf>
    <xf numFmtId="0" fontId="72" fillId="0" borderId="0" xfId="54">
      <alignment/>
      <protection/>
    </xf>
    <xf numFmtId="0" fontId="84" fillId="0" borderId="0" xfId="54" applyFont="1" applyBorder="1">
      <alignment/>
      <protection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4" fontId="86" fillId="0" borderId="0" xfId="0" applyNumberFormat="1" applyFont="1" applyBorder="1" applyAlignment="1">
      <alignment/>
    </xf>
    <xf numFmtId="9" fontId="72" fillId="0" borderId="0" xfId="46" applyFont="1" applyFill="1" applyBorder="1" applyAlignment="1" applyProtection="1">
      <alignment horizontal="center"/>
      <protection/>
    </xf>
    <xf numFmtId="4" fontId="84" fillId="0" borderId="0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84" fillId="0" borderId="0" xfId="0" applyFont="1" applyBorder="1" applyAlignment="1">
      <alignment horizont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left" vertical="center" indent="1"/>
    </xf>
    <xf numFmtId="0" fontId="84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left" indent="1"/>
    </xf>
    <xf numFmtId="0" fontId="90" fillId="0" borderId="0" xfId="0" applyFont="1" applyBorder="1" applyAlignment="1">
      <alignment vertical="center"/>
    </xf>
    <xf numFmtId="167" fontId="89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/>
    </xf>
    <xf numFmtId="0" fontId="89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169" fontId="72" fillId="0" borderId="0" xfId="46" applyNumberFormat="1" applyFont="1" applyFill="1" applyBorder="1" applyAlignment="1" applyProtection="1">
      <alignment/>
      <protection/>
    </xf>
    <xf numFmtId="0" fontId="91" fillId="0" borderId="12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left" vertical="center" indent="1"/>
    </xf>
    <xf numFmtId="0" fontId="92" fillId="0" borderId="0" xfId="0" applyFont="1" applyFill="1" applyBorder="1" applyAlignment="1">
      <alignment horizontal="left" vertical="center" indent="1"/>
    </xf>
    <xf numFmtId="0" fontId="92" fillId="0" borderId="14" xfId="0" applyFont="1" applyFill="1" applyBorder="1" applyAlignment="1">
      <alignment horizontal="left" vertical="center" indent="1"/>
    </xf>
    <xf numFmtId="4" fontId="92" fillId="0" borderId="14" xfId="0" applyNumberFormat="1" applyFont="1" applyFill="1" applyBorder="1" applyAlignment="1">
      <alignment horizontal="center" vertical="center"/>
    </xf>
    <xf numFmtId="4" fontId="92" fillId="0" borderId="12" xfId="0" applyNumberFormat="1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left" vertical="center" indent="1"/>
    </xf>
    <xf numFmtId="4" fontId="84" fillId="0" borderId="0" xfId="0" applyNumberFormat="1" applyFont="1" applyBorder="1" applyAlignment="1">
      <alignment/>
    </xf>
    <xf numFmtId="9" fontId="72" fillId="0" borderId="0" xfId="46" applyFont="1" applyFill="1" applyBorder="1" applyAlignment="1" applyProtection="1">
      <alignment horizontal="center" vertical="center"/>
      <protection/>
    </xf>
    <xf numFmtId="4" fontId="84" fillId="0" borderId="0" xfId="0" applyNumberFormat="1" applyFont="1" applyFill="1" applyBorder="1" applyAlignment="1">
      <alignment horizontal="right" vertical="center"/>
    </xf>
    <xf numFmtId="4" fontId="86" fillId="0" borderId="0" xfId="0" applyNumberFormat="1" applyFont="1" applyBorder="1" applyAlignment="1">
      <alignment vertical="center"/>
    </xf>
    <xf numFmtId="174" fontId="72" fillId="0" borderId="0" xfId="45" applyFont="1" applyFill="1" applyBorder="1" applyAlignment="1" applyProtection="1">
      <alignment horizontal="center"/>
      <protection/>
    </xf>
    <xf numFmtId="0" fontId="92" fillId="0" borderId="13" xfId="0" applyFont="1" applyFill="1" applyBorder="1" applyAlignment="1">
      <alignment horizontal="left" vertical="center" indent="3"/>
    </xf>
    <xf numFmtId="0" fontId="93" fillId="0" borderId="14" xfId="0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center" vertical="center"/>
    </xf>
    <xf numFmtId="4" fontId="95" fillId="0" borderId="12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 indent="3"/>
    </xf>
    <xf numFmtId="170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87" fillId="0" borderId="0" xfId="0" applyFont="1" applyFill="1" applyAlignment="1">
      <alignment/>
    </xf>
    <xf numFmtId="0" fontId="96" fillId="0" borderId="0" xfId="0" applyFont="1" applyAlignment="1">
      <alignment/>
    </xf>
    <xf numFmtId="9" fontId="97" fillId="0" borderId="0" xfId="46" applyFont="1" applyFill="1" applyBorder="1" applyAlignment="1" applyProtection="1">
      <alignment/>
      <protection/>
    </xf>
    <xf numFmtId="4" fontId="97" fillId="0" borderId="0" xfId="54" applyNumberFormat="1" applyFont="1">
      <alignment/>
      <protection/>
    </xf>
    <xf numFmtId="9" fontId="98" fillId="0" borderId="0" xfId="46" applyFont="1">
      <alignment/>
      <protection/>
    </xf>
    <xf numFmtId="0" fontId="72" fillId="0" borderId="0" xfId="54" applyFont="1" applyAlignment="1">
      <alignment vertical="center"/>
      <protection/>
    </xf>
    <xf numFmtId="0" fontId="84" fillId="0" borderId="0" xfId="54" applyFont="1" applyAlignment="1">
      <alignment vertical="center"/>
      <protection/>
    </xf>
    <xf numFmtId="0" fontId="99" fillId="0" borderId="0" xfId="54" applyFont="1" applyAlignment="1">
      <alignment horizontal="center" vertical="center"/>
      <protection/>
    </xf>
    <xf numFmtId="0" fontId="99" fillId="0" borderId="0" xfId="54" applyFont="1" applyAlignment="1">
      <alignment horizontal="left" vertical="center" indent="1"/>
      <protection/>
    </xf>
    <xf numFmtId="0" fontId="84" fillId="0" borderId="0" xfId="54" applyFont="1" applyAlignment="1">
      <alignment horizontal="center" vertical="center"/>
      <protection/>
    </xf>
    <xf numFmtId="2" fontId="61" fillId="0" borderId="0" xfId="54" applyNumberFormat="1" applyFont="1" applyAlignment="1">
      <alignment horizontal="center" vertical="center"/>
      <protection/>
    </xf>
    <xf numFmtId="0" fontId="61" fillId="0" borderId="0" xfId="54" applyFont="1" applyAlignment="1">
      <alignment horizontal="center" vertical="center"/>
      <protection/>
    </xf>
    <xf numFmtId="2" fontId="84" fillId="0" borderId="0" xfId="54" applyNumberFormat="1" applyFont="1" applyAlignment="1">
      <alignment horizontal="center" vertical="center"/>
      <protection/>
    </xf>
    <xf numFmtId="2" fontId="84" fillId="0" borderId="0" xfId="54" applyNumberFormat="1" applyFont="1" applyBorder="1" applyAlignment="1">
      <alignment horizontal="center" vertical="center"/>
      <protection/>
    </xf>
    <xf numFmtId="2" fontId="61" fillId="0" borderId="0" xfId="54" applyNumberFormat="1" applyFont="1" applyBorder="1" applyAlignment="1">
      <alignment horizontal="center" vertical="center"/>
      <protection/>
    </xf>
    <xf numFmtId="0" fontId="84" fillId="0" borderId="0" xfId="54" applyFont="1" applyBorder="1" applyAlignment="1">
      <alignment/>
      <protection/>
    </xf>
    <xf numFmtId="0" fontId="93" fillId="34" borderId="16" xfId="0" applyFont="1" applyFill="1" applyBorder="1" applyAlignment="1">
      <alignment vertical="center"/>
    </xf>
    <xf numFmtId="0" fontId="93" fillId="34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8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4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/>
    </xf>
    <xf numFmtId="49" fontId="84" fillId="33" borderId="10" xfId="0" applyNumberFormat="1" applyFont="1" applyFill="1" applyBorder="1" applyAlignment="1">
      <alignment horizontal="center"/>
    </xf>
    <xf numFmtId="0" fontId="92" fillId="34" borderId="11" xfId="0" applyFont="1" applyFill="1" applyBorder="1" applyAlignment="1">
      <alignment horizontal="left"/>
    </xf>
    <xf numFmtId="0" fontId="93" fillId="34" borderId="15" xfId="0" applyFont="1" applyFill="1" applyBorder="1" applyAlignment="1">
      <alignment vertical="center"/>
    </xf>
    <xf numFmtId="4" fontId="93" fillId="34" borderId="15" xfId="0" applyNumberFormat="1" applyFont="1" applyFill="1" applyBorder="1" applyAlignment="1">
      <alignment horizontal="center" vertical="center"/>
    </xf>
    <xf numFmtId="0" fontId="92" fillId="34" borderId="15" xfId="0" applyFont="1" applyFill="1" applyBorder="1" applyAlignment="1">
      <alignment horizontal="center" vertical="center"/>
    </xf>
    <xf numFmtId="0" fontId="94" fillId="34" borderId="15" xfId="0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center" vertical="center"/>
    </xf>
    <xf numFmtId="4" fontId="94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/>
    </xf>
    <xf numFmtId="4" fontId="92" fillId="0" borderId="18" xfId="0" applyNumberFormat="1" applyFont="1" applyFill="1" applyBorder="1" applyAlignment="1">
      <alignment horizontal="center" vertical="center"/>
    </xf>
    <xf numFmtId="0" fontId="93" fillId="35" borderId="19" xfId="0" applyFont="1" applyFill="1" applyBorder="1" applyAlignment="1">
      <alignment horizontal="center" vertical="center"/>
    </xf>
    <xf numFmtId="4" fontId="93" fillId="35" borderId="2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top" wrapText="1"/>
    </xf>
    <xf numFmtId="0" fontId="100" fillId="0" borderId="0" xfId="0" applyFont="1" applyFill="1" applyBorder="1" applyAlignment="1">
      <alignment vertical="center"/>
    </xf>
    <xf numFmtId="168" fontId="100" fillId="36" borderId="21" xfId="0" applyNumberFormat="1" applyFont="1" applyFill="1" applyBorder="1" applyAlignment="1">
      <alignment vertical="center"/>
    </xf>
    <xf numFmtId="0" fontId="72" fillId="0" borderId="0" xfId="0" applyFont="1" applyAlignment="1">
      <alignment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92" fillId="35" borderId="22" xfId="0" applyFont="1" applyFill="1" applyBorder="1" applyAlignment="1">
      <alignment horizontal="left"/>
    </xf>
    <xf numFmtId="44" fontId="93" fillId="36" borderId="21" xfId="5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2" fillId="35" borderId="21" xfId="0" applyFont="1" applyFill="1" applyBorder="1" applyAlignment="1">
      <alignment horizontal="center" vertical="center"/>
    </xf>
    <xf numFmtId="44" fontId="92" fillId="0" borderId="18" xfId="50" applyFont="1" applyFill="1" applyBorder="1" applyAlignment="1">
      <alignment horizontal="center" vertical="center"/>
    </xf>
    <xf numFmtId="0" fontId="90" fillId="36" borderId="24" xfId="54" applyFont="1" applyFill="1" applyBorder="1" applyAlignment="1">
      <alignment horizontal="center" vertical="center"/>
      <protection/>
    </xf>
    <xf numFmtId="0" fontId="90" fillId="36" borderId="20" xfId="54" applyFont="1" applyFill="1" applyBorder="1" applyAlignment="1">
      <alignment horizontal="center" vertical="center"/>
      <protection/>
    </xf>
    <xf numFmtId="0" fontId="72" fillId="0" borderId="0" xfId="0" applyFont="1" applyBorder="1" applyAlignment="1">
      <alignment horizontal="center"/>
    </xf>
    <xf numFmtId="0" fontId="90" fillId="36" borderId="21" xfId="54" applyFont="1" applyFill="1" applyBorder="1" applyAlignment="1">
      <alignment horizontal="center" vertical="center"/>
      <protection/>
    </xf>
    <xf numFmtId="0" fontId="99" fillId="0" borderId="18" xfId="54" applyFont="1" applyBorder="1" applyAlignment="1">
      <alignment horizontal="center" vertical="center"/>
      <protection/>
    </xf>
    <xf numFmtId="0" fontId="88" fillId="36" borderId="20" xfId="54" applyFont="1" applyFill="1" applyBorder="1" applyAlignment="1">
      <alignment horizontal="center" vertical="center"/>
      <protection/>
    </xf>
    <xf numFmtId="0" fontId="88" fillId="35" borderId="24" xfId="54" applyFont="1" applyFill="1" applyBorder="1" applyAlignment="1">
      <alignment horizontal="center" vertical="center"/>
      <protection/>
    </xf>
    <xf numFmtId="2" fontId="88" fillId="35" borderId="25" xfId="54" applyNumberFormat="1" applyFont="1" applyFill="1" applyBorder="1" applyAlignment="1">
      <alignment horizontal="center" vertical="center"/>
      <protection/>
    </xf>
    <xf numFmtId="0" fontId="88" fillId="0" borderId="0" xfId="54" applyFont="1" applyBorder="1" applyAlignment="1">
      <alignment vertical="center"/>
      <protection/>
    </xf>
    <xf numFmtId="0" fontId="61" fillId="0" borderId="21" xfId="54" applyFont="1" applyBorder="1" applyAlignment="1">
      <alignment horizontal="left" vertical="center" indent="1"/>
      <protection/>
    </xf>
    <xf numFmtId="0" fontId="72" fillId="0" borderId="0" xfId="54" applyBorder="1">
      <alignment/>
      <protection/>
    </xf>
    <xf numFmtId="2" fontId="61" fillId="36" borderId="18" xfId="54" applyNumberFormat="1" applyFont="1" applyFill="1" applyBorder="1" applyAlignment="1">
      <alignment horizontal="center" vertical="center"/>
      <protection/>
    </xf>
    <xf numFmtId="44" fontId="92" fillId="0" borderId="26" xfId="5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3" fontId="0" fillId="0" borderId="23" xfId="62" applyFont="1" applyFill="1" applyBorder="1" applyAlignment="1" applyProtection="1">
      <alignment horizontal="center" vertical="center"/>
      <protection/>
    </xf>
    <xf numFmtId="43" fontId="0" fillId="0" borderId="23" xfId="62" applyFont="1" applyFill="1" applyBorder="1" applyAlignment="1" applyProtection="1">
      <alignment horizontal="center" vertical="center" wrapText="1"/>
      <protection/>
    </xf>
    <xf numFmtId="43" fontId="0" fillId="0" borderId="27" xfId="62" applyFont="1" applyFill="1" applyBorder="1" applyAlignment="1" applyProtection="1">
      <alignment horizontal="center" vertical="center" wrapText="1"/>
      <protection/>
    </xf>
    <xf numFmtId="181" fontId="0" fillId="0" borderId="0" xfId="62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72" fillId="36" borderId="28" xfId="0" applyFont="1" applyFill="1" applyBorder="1" applyAlignment="1">
      <alignment horizontal="left" vertical="top"/>
    </xf>
    <xf numFmtId="0" fontId="100" fillId="36" borderId="29" xfId="0" applyFont="1" applyFill="1" applyBorder="1" applyAlignment="1">
      <alignment vertical="center" wrapText="1"/>
    </xf>
    <xf numFmtId="0" fontId="72" fillId="36" borderId="30" xfId="0" applyFont="1" applyFill="1" applyBorder="1" applyAlignment="1">
      <alignment horizontal="left" vertical="top"/>
    </xf>
    <xf numFmtId="0" fontId="102" fillId="36" borderId="31" xfId="0" applyNumberFormat="1" applyFont="1" applyFill="1" applyBorder="1" applyAlignment="1">
      <alignment vertical="center" wrapText="1"/>
    </xf>
    <xf numFmtId="2" fontId="100" fillId="36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3" fontId="5" fillId="0" borderId="18" xfId="62" applyFont="1" applyBorder="1" applyAlignment="1">
      <alignment/>
    </xf>
    <xf numFmtId="0" fontId="4" fillId="0" borderId="18" xfId="62" applyNumberFormat="1" applyFont="1" applyBorder="1" applyAlignment="1">
      <alignment horizontal="center" vertical="center"/>
    </xf>
    <xf numFmtId="44" fontId="4" fillId="0" borderId="18" xfId="50" applyFont="1" applyBorder="1" applyAlignment="1">
      <alignment horizontal="center" vertical="center"/>
    </xf>
    <xf numFmtId="0" fontId="6" fillId="36" borderId="33" xfId="0" applyFont="1" applyFill="1" applyBorder="1" applyAlignment="1">
      <alignment/>
    </xf>
    <xf numFmtId="0" fontId="6" fillId="36" borderId="34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4" fillId="36" borderId="35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44" fontId="5" fillId="0" borderId="18" xfId="62" applyNumberFormat="1" applyFont="1" applyBorder="1" applyAlignment="1">
      <alignment horizontal="center" vertical="center"/>
    </xf>
    <xf numFmtId="0" fontId="5" fillId="37" borderId="18" xfId="0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103" fillId="0" borderId="18" xfId="0" applyFont="1" applyBorder="1" applyAlignment="1">
      <alignment wrapText="1"/>
    </xf>
    <xf numFmtId="1" fontId="4" fillId="0" borderId="18" xfId="0" applyNumberFormat="1" applyFont="1" applyBorder="1" applyAlignment="1">
      <alignment horizontal="center" vertical="center"/>
    </xf>
    <xf numFmtId="43" fontId="5" fillId="37" borderId="18" xfId="62" applyFont="1" applyFill="1" applyBorder="1" applyAlignment="1">
      <alignment horizontal="center" vertical="center"/>
    </xf>
    <xf numFmtId="44" fontId="5" fillId="0" borderId="18" xfId="50" applyFont="1" applyBorder="1" applyAlignment="1">
      <alignment/>
    </xf>
    <xf numFmtId="44" fontId="5" fillId="37" borderId="18" xfId="50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92" fillId="0" borderId="0" xfId="0" applyFont="1" applyAlignment="1">
      <alignment vertical="center" wrapText="1"/>
    </xf>
    <xf numFmtId="168" fontId="100" fillId="0" borderId="0" xfId="0" applyNumberFormat="1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 indent="1"/>
    </xf>
    <xf numFmtId="0" fontId="93" fillId="0" borderId="38" xfId="0" applyFont="1" applyFill="1" applyBorder="1" applyAlignment="1">
      <alignment horizontal="center" vertical="center"/>
    </xf>
    <xf numFmtId="0" fontId="93" fillId="0" borderId="39" xfId="0" applyFont="1" applyFill="1" applyBorder="1" applyAlignment="1">
      <alignment horizontal="center" vertical="center" wrapText="1"/>
    </xf>
    <xf numFmtId="0" fontId="92" fillId="0" borderId="40" xfId="0" applyFont="1" applyFill="1" applyBorder="1" applyAlignment="1">
      <alignment horizontal="center" vertical="center"/>
    </xf>
    <xf numFmtId="44" fontId="92" fillId="0" borderId="41" xfId="5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44" fontId="92" fillId="0" borderId="35" xfId="50" applyFont="1" applyFill="1" applyBorder="1" applyAlignment="1">
      <alignment vertical="center"/>
    </xf>
    <xf numFmtId="0" fontId="93" fillId="34" borderId="43" xfId="0" applyFont="1" applyFill="1" applyBorder="1" applyAlignment="1">
      <alignment horizontal="center" vertical="center"/>
    </xf>
    <xf numFmtId="168" fontId="93" fillId="34" borderId="44" xfId="0" applyNumberFormat="1" applyFont="1" applyFill="1" applyBorder="1" applyAlignment="1">
      <alignment horizontal="center" vertical="center"/>
    </xf>
    <xf numFmtId="0" fontId="92" fillId="0" borderId="45" xfId="0" applyFont="1" applyFill="1" applyBorder="1" applyAlignment="1">
      <alignment horizontal="center" vertical="center"/>
    </xf>
    <xf numFmtId="4" fontId="92" fillId="0" borderId="46" xfId="0" applyNumberFormat="1" applyFont="1" applyFill="1" applyBorder="1" applyAlignment="1">
      <alignment horizontal="center" vertical="center"/>
    </xf>
    <xf numFmtId="0" fontId="91" fillId="0" borderId="45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/>
    </xf>
    <xf numFmtId="4" fontId="93" fillId="0" borderId="44" xfId="0" applyNumberFormat="1" applyFont="1" applyFill="1" applyBorder="1" applyAlignment="1">
      <alignment horizontal="center" vertical="center"/>
    </xf>
    <xf numFmtId="4" fontId="93" fillId="0" borderId="39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left" vertical="top" wrapText="1"/>
    </xf>
    <xf numFmtId="0" fontId="72" fillId="0" borderId="38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39" xfId="0" applyFont="1" applyBorder="1" applyAlignment="1">
      <alignment/>
    </xf>
    <xf numFmtId="0" fontId="104" fillId="0" borderId="0" xfId="0" applyFont="1" applyBorder="1" applyAlignment="1">
      <alignment horizontal="center"/>
    </xf>
    <xf numFmtId="49" fontId="102" fillId="0" borderId="0" xfId="0" applyNumberFormat="1" applyFont="1" applyBorder="1" applyAlignment="1">
      <alignment horizontal="center" vertical="center"/>
    </xf>
    <xf numFmtId="0" fontId="72" fillId="0" borderId="47" xfId="0" applyFont="1" applyBorder="1" applyAlignment="1">
      <alignment/>
    </xf>
    <xf numFmtId="0" fontId="72" fillId="0" borderId="31" xfId="0" applyFont="1" applyBorder="1" applyAlignment="1">
      <alignment/>
    </xf>
    <xf numFmtId="0" fontId="72" fillId="0" borderId="48" xfId="0" applyFont="1" applyBorder="1" applyAlignment="1">
      <alignment/>
    </xf>
    <xf numFmtId="0" fontId="93" fillId="35" borderId="20" xfId="0" applyFont="1" applyFill="1" applyBorder="1" applyAlignment="1">
      <alignment horizontal="center" vertical="center"/>
    </xf>
    <xf numFmtId="0" fontId="93" fillId="35" borderId="20" xfId="0" applyFont="1" applyFill="1" applyBorder="1" applyAlignment="1">
      <alignment horizontal="center" vertical="center"/>
    </xf>
    <xf numFmtId="0" fontId="93" fillId="34" borderId="16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0" fontId="72" fillId="36" borderId="49" xfId="0" applyFont="1" applyFill="1" applyBorder="1" applyAlignment="1">
      <alignment horizontal="left" vertical="top"/>
    </xf>
    <xf numFmtId="167" fontId="105" fillId="36" borderId="47" xfId="0" applyNumberFormat="1" applyFont="1" applyFill="1" applyBorder="1" applyAlignment="1">
      <alignment horizontal="right"/>
    </xf>
    <xf numFmtId="0" fontId="72" fillId="36" borderId="38" xfId="0" applyFont="1" applyFill="1" applyBorder="1" applyAlignment="1">
      <alignment horizontal="left" vertical="top"/>
    </xf>
    <xf numFmtId="0" fontId="100" fillId="36" borderId="47" xfId="0" applyFont="1" applyFill="1" applyBorder="1" applyAlignment="1">
      <alignment vertical="center" wrapText="1"/>
    </xf>
    <xf numFmtId="0" fontId="92" fillId="0" borderId="18" xfId="0" applyFont="1" applyFill="1" applyBorder="1" applyAlignment="1">
      <alignment horizontal="center" vertical="center"/>
    </xf>
    <xf numFmtId="0" fontId="100" fillId="36" borderId="50" xfId="0" applyNumberFormat="1" applyFont="1" applyFill="1" applyBorder="1" applyAlignment="1">
      <alignment horizontal="center" vertical="center" wrapText="1"/>
    </xf>
    <xf numFmtId="0" fontId="106" fillId="36" borderId="50" xfId="0" applyFont="1" applyFill="1" applyBorder="1" applyAlignment="1">
      <alignment horizontal="center" vertical="center"/>
    </xf>
    <xf numFmtId="0" fontId="72" fillId="36" borderId="51" xfId="0" applyFont="1" applyFill="1" applyBorder="1" applyAlignment="1">
      <alignment horizontal="center" vertical="center"/>
    </xf>
    <xf numFmtId="43" fontId="92" fillId="0" borderId="18" xfId="62" applyFont="1" applyFill="1" applyBorder="1" applyAlignment="1">
      <alignment horizontal="center" vertical="center"/>
    </xf>
    <xf numFmtId="44" fontId="10" fillId="0" borderId="18" xfId="5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44" fontId="9" fillId="0" borderId="27" xfId="5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 wrapText="1"/>
    </xf>
    <xf numFmtId="44" fontId="9" fillId="0" borderId="23" xfId="5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107" fillId="39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 indent="1"/>
    </xf>
    <xf numFmtId="0" fontId="85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93" fillId="36" borderId="24" xfId="0" applyFont="1" applyFill="1" applyBorder="1" applyAlignment="1">
      <alignment horizontal="center" vertical="center"/>
    </xf>
    <xf numFmtId="0" fontId="93" fillId="36" borderId="25" xfId="0" applyFont="1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93" fillId="35" borderId="24" xfId="0" applyFont="1" applyFill="1" applyBorder="1" applyAlignment="1">
      <alignment horizontal="center" vertical="center"/>
    </xf>
    <xf numFmtId="0" fontId="93" fillId="35" borderId="20" xfId="0" applyFont="1" applyFill="1" applyBorder="1" applyAlignment="1">
      <alignment horizontal="center" vertical="center"/>
    </xf>
    <xf numFmtId="0" fontId="93" fillId="35" borderId="25" xfId="0" applyFont="1" applyFill="1" applyBorder="1" applyAlignment="1">
      <alignment horizontal="center" vertical="center"/>
    </xf>
    <xf numFmtId="0" fontId="93" fillId="36" borderId="64" xfId="0" applyFont="1" applyFill="1" applyBorder="1" applyAlignment="1">
      <alignment horizontal="center" vertical="center"/>
    </xf>
    <xf numFmtId="0" fontId="93" fillId="36" borderId="65" xfId="0" applyFont="1" applyFill="1" applyBorder="1" applyAlignment="1">
      <alignment horizontal="center" vertical="center"/>
    </xf>
    <xf numFmtId="0" fontId="101" fillId="36" borderId="66" xfId="0" applyFont="1" applyFill="1" applyBorder="1" applyAlignment="1">
      <alignment horizontal="center" vertical="center" wrapText="1"/>
    </xf>
    <xf numFmtId="0" fontId="101" fillId="36" borderId="67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92" fillId="0" borderId="58" xfId="0" applyFont="1" applyFill="1" applyBorder="1" applyAlignment="1">
      <alignment horizontal="left" vertical="center"/>
    </xf>
    <xf numFmtId="0" fontId="92" fillId="0" borderId="59" xfId="0" applyFont="1" applyFill="1" applyBorder="1" applyAlignment="1">
      <alignment horizontal="left" vertical="center"/>
    </xf>
    <xf numFmtId="0" fontId="92" fillId="0" borderId="70" xfId="0" applyFont="1" applyFill="1" applyBorder="1" applyAlignment="1">
      <alignment horizontal="left" vertical="center"/>
    </xf>
    <xf numFmtId="0" fontId="93" fillId="36" borderId="71" xfId="0" applyFont="1" applyFill="1" applyBorder="1" applyAlignment="1">
      <alignment horizontal="center" vertical="center" wrapText="1"/>
    </xf>
    <xf numFmtId="0" fontId="93" fillId="36" borderId="72" xfId="0" applyFont="1" applyFill="1" applyBorder="1" applyAlignment="1">
      <alignment horizontal="center" vertical="center" wrapText="1"/>
    </xf>
    <xf numFmtId="49" fontId="100" fillId="36" borderId="0" xfId="0" applyNumberFormat="1" applyFont="1" applyFill="1" applyBorder="1" applyAlignment="1">
      <alignment horizontal="center" vertical="center" wrapText="1"/>
    </xf>
    <xf numFmtId="0" fontId="100" fillId="36" borderId="0" xfId="0" applyNumberFormat="1" applyFont="1" applyFill="1" applyBorder="1" applyAlignment="1">
      <alignment horizontal="center" vertical="center" wrapText="1"/>
    </xf>
    <xf numFmtId="0" fontId="100" fillId="36" borderId="31" xfId="0" applyNumberFormat="1" applyFont="1" applyFill="1" applyBorder="1" applyAlignment="1">
      <alignment horizontal="center" vertical="center" wrapText="1"/>
    </xf>
    <xf numFmtId="0" fontId="0" fillId="36" borderId="64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78" xfId="0" applyFill="1" applyBorder="1" applyAlignment="1">
      <alignment/>
    </xf>
    <xf numFmtId="0" fontId="0" fillId="36" borderId="79" xfId="0" applyFill="1" applyBorder="1" applyAlignment="1">
      <alignment/>
    </xf>
    <xf numFmtId="0" fontId="108" fillId="36" borderId="66" xfId="0" applyFont="1" applyFill="1" applyBorder="1" applyAlignment="1">
      <alignment horizontal="left" wrapText="1"/>
    </xf>
    <xf numFmtId="0" fontId="108" fillId="36" borderId="75" xfId="0" applyFont="1" applyFill="1" applyBorder="1" applyAlignment="1">
      <alignment horizontal="left" wrapText="1"/>
    </xf>
    <xf numFmtId="0" fontId="108" fillId="36" borderId="78" xfId="0" applyFont="1" applyFill="1" applyBorder="1" applyAlignment="1">
      <alignment horizontal="left" wrapText="1"/>
    </xf>
    <xf numFmtId="0" fontId="100" fillId="36" borderId="80" xfId="0" applyFont="1" applyFill="1" applyBorder="1" applyAlignment="1">
      <alignment horizontal="center" vertical="center"/>
    </xf>
    <xf numFmtId="0" fontId="100" fillId="36" borderId="81" xfId="0" applyFont="1" applyFill="1" applyBorder="1" applyAlignment="1">
      <alignment horizontal="center" vertical="center"/>
    </xf>
    <xf numFmtId="0" fontId="100" fillId="36" borderId="82" xfId="0" applyFont="1" applyFill="1" applyBorder="1" applyAlignment="1">
      <alignment horizontal="center" vertical="center"/>
    </xf>
    <xf numFmtId="0" fontId="100" fillId="36" borderId="83" xfId="0" applyFont="1" applyFill="1" applyBorder="1" applyAlignment="1">
      <alignment horizontal="center" vertical="center"/>
    </xf>
    <xf numFmtId="0" fontId="100" fillId="36" borderId="84" xfId="0" applyFont="1" applyFill="1" applyBorder="1" applyAlignment="1">
      <alignment horizontal="center" vertical="center"/>
    </xf>
    <xf numFmtId="0" fontId="100" fillId="36" borderId="85" xfId="0" applyFont="1" applyFill="1" applyBorder="1" applyAlignment="1">
      <alignment horizontal="center" vertical="center"/>
    </xf>
    <xf numFmtId="0" fontId="92" fillId="0" borderId="86" xfId="0" applyFont="1" applyFill="1" applyBorder="1" applyAlignment="1">
      <alignment horizontal="left" vertical="center"/>
    </xf>
    <xf numFmtId="0" fontId="92" fillId="0" borderId="87" xfId="0" applyFont="1" applyFill="1" applyBorder="1" applyAlignment="1">
      <alignment horizontal="left" vertical="center"/>
    </xf>
    <xf numFmtId="0" fontId="92" fillId="0" borderId="88" xfId="0" applyFont="1" applyFill="1" applyBorder="1" applyAlignment="1">
      <alignment horizontal="left" vertical="center"/>
    </xf>
    <xf numFmtId="0" fontId="100" fillId="36" borderId="89" xfId="0" applyFont="1" applyFill="1" applyBorder="1" applyAlignment="1">
      <alignment horizontal="center" vertical="center" wrapText="1"/>
    </xf>
    <xf numFmtId="0" fontId="100" fillId="36" borderId="90" xfId="0" applyFont="1" applyFill="1" applyBorder="1" applyAlignment="1">
      <alignment horizontal="center" vertical="center" wrapText="1"/>
    </xf>
    <xf numFmtId="0" fontId="100" fillId="36" borderId="91" xfId="0" applyFont="1" applyFill="1" applyBorder="1" applyAlignment="1">
      <alignment horizontal="center" vertical="center" wrapText="1"/>
    </xf>
    <xf numFmtId="0" fontId="100" fillId="36" borderId="92" xfId="0" applyFont="1" applyFill="1" applyBorder="1" applyAlignment="1">
      <alignment horizontal="center" vertical="center" wrapText="1"/>
    </xf>
    <xf numFmtId="0" fontId="100" fillId="36" borderId="93" xfId="0" applyFont="1" applyFill="1" applyBorder="1" applyAlignment="1">
      <alignment horizontal="center" vertical="center" wrapText="1"/>
    </xf>
    <xf numFmtId="0" fontId="93" fillId="36" borderId="15" xfId="0" applyFont="1" applyFill="1" applyBorder="1" applyAlignment="1">
      <alignment horizontal="center" vertical="center" wrapText="1"/>
    </xf>
    <xf numFmtId="0" fontId="93" fillId="36" borderId="67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left" vertical="center" wrapText="1" indent="1"/>
    </xf>
    <xf numFmtId="0" fontId="93" fillId="36" borderId="66" xfId="0" applyFont="1" applyFill="1" applyBorder="1" applyAlignment="1">
      <alignment horizontal="center" vertical="center"/>
    </xf>
    <xf numFmtId="0" fontId="93" fillId="36" borderId="90" xfId="0" applyFont="1" applyFill="1" applyBorder="1" applyAlignment="1">
      <alignment horizontal="center" vertical="center"/>
    </xf>
    <xf numFmtId="0" fontId="93" fillId="36" borderId="67" xfId="0" applyFont="1" applyFill="1" applyBorder="1" applyAlignment="1">
      <alignment horizontal="center" vertical="center"/>
    </xf>
    <xf numFmtId="0" fontId="93" fillId="36" borderId="94" xfId="0" applyFont="1" applyFill="1" applyBorder="1" applyAlignment="1">
      <alignment horizontal="center" vertical="center"/>
    </xf>
    <xf numFmtId="0" fontId="93" fillId="36" borderId="95" xfId="0" applyFont="1" applyFill="1" applyBorder="1" applyAlignment="1">
      <alignment horizontal="center" vertical="center" wrapText="1"/>
    </xf>
    <xf numFmtId="0" fontId="93" fillId="36" borderId="31" xfId="0" applyFont="1" applyFill="1" applyBorder="1" applyAlignment="1">
      <alignment horizontal="center" vertical="center" wrapText="1"/>
    </xf>
    <xf numFmtId="0" fontId="93" fillId="36" borderId="96" xfId="0" applyFont="1" applyFill="1" applyBorder="1" applyAlignment="1">
      <alignment horizontal="center" vertical="center"/>
    </xf>
    <xf numFmtId="0" fontId="93" fillId="36" borderId="72" xfId="0" applyFont="1" applyFill="1" applyBorder="1" applyAlignment="1">
      <alignment horizontal="center" vertical="center"/>
    </xf>
    <xf numFmtId="0" fontId="93" fillId="36" borderId="9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92" fillId="0" borderId="18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102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49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92" fillId="0" borderId="13" xfId="0" applyFont="1" applyFill="1" applyBorder="1" applyAlignment="1">
      <alignment horizontal="left" vertical="center" wrapText="1" indent="3"/>
    </xf>
    <xf numFmtId="0" fontId="100" fillId="36" borderId="24" xfId="0" applyFont="1" applyFill="1" applyBorder="1" applyAlignment="1">
      <alignment horizontal="center" vertical="center"/>
    </xf>
    <xf numFmtId="0" fontId="100" fillId="36" borderId="20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93" fillId="36" borderId="51" xfId="0" applyFont="1" applyFill="1" applyBorder="1" applyAlignment="1">
      <alignment horizontal="center" vertical="center"/>
    </xf>
    <xf numFmtId="0" fontId="93" fillId="36" borderId="5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2" fillId="0" borderId="0" xfId="0" applyFont="1" applyAlignment="1">
      <alignment horizontal="center" vertical="top"/>
    </xf>
    <xf numFmtId="49" fontId="106" fillId="36" borderId="101" xfId="0" applyNumberFormat="1" applyFont="1" applyFill="1" applyBorder="1" applyAlignment="1">
      <alignment horizontal="center" vertical="center" wrapText="1"/>
    </xf>
    <xf numFmtId="49" fontId="106" fillId="36" borderId="10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100" fillId="0" borderId="0" xfId="0" applyFont="1" applyFill="1" applyBorder="1" applyAlignment="1">
      <alignment horizontal="center" vertical="center"/>
    </xf>
    <xf numFmtId="49" fontId="106" fillId="0" borderId="0" xfId="0" applyNumberFormat="1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0" fillId="36" borderId="103" xfId="0" applyFont="1" applyFill="1" applyBorder="1" applyAlignment="1">
      <alignment horizontal="center" vertical="center" wrapText="1"/>
    </xf>
    <xf numFmtId="0" fontId="100" fillId="36" borderId="104" xfId="0" applyFont="1" applyFill="1" applyBorder="1" applyAlignment="1">
      <alignment horizontal="center" vertical="center" wrapText="1"/>
    </xf>
    <xf numFmtId="0" fontId="100" fillId="36" borderId="62" xfId="0" applyFont="1" applyFill="1" applyBorder="1" applyAlignment="1">
      <alignment horizontal="center" vertical="center" wrapText="1"/>
    </xf>
    <xf numFmtId="0" fontId="100" fillId="36" borderId="105" xfId="0" applyFont="1" applyFill="1" applyBorder="1" applyAlignment="1">
      <alignment horizontal="center" vertical="center" wrapText="1"/>
    </xf>
    <xf numFmtId="0" fontId="100" fillId="36" borderId="106" xfId="0" applyFont="1" applyFill="1" applyBorder="1" applyAlignment="1">
      <alignment horizontal="center" vertical="center"/>
    </xf>
    <xf numFmtId="0" fontId="100" fillId="36" borderId="95" xfId="0" applyFont="1" applyFill="1" applyBorder="1" applyAlignment="1">
      <alignment horizontal="center" vertical="center"/>
    </xf>
    <xf numFmtId="0" fontId="100" fillId="36" borderId="107" xfId="0" applyFont="1" applyFill="1" applyBorder="1" applyAlignment="1">
      <alignment horizontal="center" vertical="center"/>
    </xf>
    <xf numFmtId="0" fontId="100" fillId="36" borderId="13" xfId="0" applyFont="1" applyFill="1" applyBorder="1" applyAlignment="1">
      <alignment horizontal="center" vertical="center"/>
    </xf>
    <xf numFmtId="0" fontId="100" fillId="36" borderId="0" xfId="0" applyFont="1" applyFill="1" applyBorder="1" applyAlignment="1">
      <alignment horizontal="center" vertical="center"/>
    </xf>
    <xf numFmtId="0" fontId="100" fillId="36" borderId="39" xfId="0" applyFont="1" applyFill="1" applyBorder="1" applyAlignment="1">
      <alignment horizontal="center" vertical="center"/>
    </xf>
    <xf numFmtId="0" fontId="109" fillId="36" borderId="49" xfId="0" applyFont="1" applyFill="1" applyBorder="1" applyAlignment="1">
      <alignment horizontal="center" vertical="center" wrapText="1"/>
    </xf>
    <xf numFmtId="0" fontId="109" fillId="36" borderId="95" xfId="0" applyFont="1" applyFill="1" applyBorder="1" applyAlignment="1">
      <alignment horizontal="center" vertical="center" wrapText="1"/>
    </xf>
    <xf numFmtId="0" fontId="109" fillId="36" borderId="38" xfId="0" applyFont="1" applyFill="1" applyBorder="1" applyAlignment="1">
      <alignment horizontal="center" vertical="center" wrapText="1"/>
    </xf>
    <xf numFmtId="0" fontId="109" fillId="36" borderId="0" xfId="0" applyFont="1" applyFill="1" applyBorder="1" applyAlignment="1">
      <alignment horizontal="center" vertical="center" wrapText="1"/>
    </xf>
    <xf numFmtId="0" fontId="109" fillId="36" borderId="47" xfId="0" applyFont="1" applyFill="1" applyBorder="1" applyAlignment="1">
      <alignment horizontal="center" vertical="center" wrapText="1"/>
    </xf>
    <xf numFmtId="0" fontId="109" fillId="36" borderId="31" xfId="0" applyFont="1" applyFill="1" applyBorder="1" applyAlignment="1">
      <alignment horizontal="center" vertical="center" wrapText="1"/>
    </xf>
    <xf numFmtId="182" fontId="5" fillId="37" borderId="108" xfId="0" applyNumberFormat="1" applyFont="1" applyFill="1" applyBorder="1" applyAlignment="1">
      <alignment horizontal="center" vertical="center"/>
    </xf>
    <xf numFmtId="182" fontId="5" fillId="37" borderId="70" xfId="0" applyNumberFormat="1" applyFont="1" applyFill="1" applyBorder="1" applyAlignment="1">
      <alignment horizontal="center" vertical="center"/>
    </xf>
    <xf numFmtId="180" fontId="5" fillId="0" borderId="10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7" fillId="36" borderId="11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12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61" fillId="0" borderId="51" xfId="54" applyFont="1" applyBorder="1" applyAlignment="1">
      <alignment horizontal="center" vertical="center"/>
      <protection/>
    </xf>
    <xf numFmtId="0" fontId="61" fillId="0" borderId="113" xfId="54" applyFont="1" applyBorder="1" applyAlignment="1">
      <alignment horizontal="center" vertical="center"/>
      <protection/>
    </xf>
    <xf numFmtId="0" fontId="61" fillId="0" borderId="50" xfId="54" applyFont="1" applyBorder="1" applyAlignment="1">
      <alignment horizontal="center" vertical="center"/>
      <protection/>
    </xf>
    <xf numFmtId="0" fontId="84" fillId="0" borderId="0" xfId="54" applyFont="1" applyBorder="1" applyAlignment="1">
      <alignment horizontal="center"/>
      <protection/>
    </xf>
    <xf numFmtId="49" fontId="106" fillId="36" borderId="24" xfId="0" applyNumberFormat="1" applyFont="1" applyFill="1" applyBorder="1" applyAlignment="1">
      <alignment horizontal="center" vertical="center" wrapText="1"/>
    </xf>
    <xf numFmtId="0" fontId="106" fillId="36" borderId="20" xfId="0" applyNumberFormat="1" applyFont="1" applyFill="1" applyBorder="1" applyAlignment="1">
      <alignment horizontal="center" vertical="center" wrapText="1"/>
    </xf>
    <xf numFmtId="0" fontId="106" fillId="36" borderId="25" xfId="0" applyNumberFormat="1" applyFont="1" applyFill="1" applyBorder="1" applyAlignment="1">
      <alignment horizontal="center" vertical="center" wrapText="1"/>
    </xf>
    <xf numFmtId="0" fontId="110" fillId="0" borderId="38" xfId="0" applyFont="1" applyFill="1" applyBorder="1" applyAlignment="1">
      <alignment horizontal="center" vertical="center" textRotation="90"/>
    </xf>
    <xf numFmtId="0" fontId="110" fillId="0" borderId="47" xfId="0" applyFont="1" applyFill="1" applyBorder="1" applyAlignment="1">
      <alignment horizontal="center" vertical="center" textRotation="90"/>
    </xf>
    <xf numFmtId="0" fontId="106" fillId="0" borderId="109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6" fillId="0" borderId="39" xfId="0" applyFont="1" applyFill="1" applyBorder="1" applyAlignment="1">
      <alignment horizontal="center"/>
    </xf>
    <xf numFmtId="0" fontId="99" fillId="0" borderId="109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39" xfId="0" applyFont="1" applyFill="1" applyBorder="1" applyAlignment="1">
      <alignment horizontal="center"/>
    </xf>
    <xf numFmtId="0" fontId="99" fillId="0" borderId="108" xfId="54" applyFont="1" applyBorder="1" applyAlignment="1">
      <alignment horizontal="center" vertical="center"/>
      <protection/>
    </xf>
    <xf numFmtId="0" fontId="99" fillId="0" borderId="70" xfId="54" applyFont="1" applyBorder="1" applyAlignment="1">
      <alignment horizontal="center" vertical="center"/>
      <protection/>
    </xf>
    <xf numFmtId="0" fontId="99" fillId="0" borderId="114" xfId="0" applyFont="1" applyFill="1" applyBorder="1" applyAlignment="1">
      <alignment horizontal="center"/>
    </xf>
    <xf numFmtId="0" fontId="99" fillId="0" borderId="31" xfId="0" applyFont="1" applyFill="1" applyBorder="1" applyAlignment="1">
      <alignment horizontal="center"/>
    </xf>
    <xf numFmtId="0" fontId="99" fillId="0" borderId="48" xfId="0" applyFont="1" applyFill="1" applyBorder="1" applyAlignment="1">
      <alignment horizontal="center"/>
    </xf>
    <xf numFmtId="0" fontId="88" fillId="35" borderId="24" xfId="54" applyFont="1" applyFill="1" applyBorder="1" applyAlignment="1">
      <alignment horizontal="center" vertical="center"/>
      <protection/>
    </xf>
    <xf numFmtId="0" fontId="88" fillId="35" borderId="25" xfId="54" applyFont="1" applyFill="1" applyBorder="1" applyAlignment="1">
      <alignment horizontal="center" vertical="center"/>
      <protection/>
    </xf>
    <xf numFmtId="0" fontId="111" fillId="35" borderId="49" xfId="54" applyFont="1" applyFill="1" applyBorder="1" applyAlignment="1">
      <alignment horizontal="center" vertical="center"/>
      <protection/>
    </xf>
    <xf numFmtId="0" fontId="111" fillId="35" borderId="95" xfId="54" applyFont="1" applyFill="1" applyBorder="1" applyAlignment="1">
      <alignment horizontal="center" vertical="center"/>
      <protection/>
    </xf>
    <xf numFmtId="0" fontId="111" fillId="35" borderId="107" xfId="54" applyFont="1" applyFill="1" applyBorder="1" applyAlignment="1">
      <alignment horizontal="center" vertical="center"/>
      <protection/>
    </xf>
    <xf numFmtId="0" fontId="111" fillId="35" borderId="47" xfId="54" applyFont="1" applyFill="1" applyBorder="1" applyAlignment="1">
      <alignment horizontal="center" vertical="center"/>
      <protection/>
    </xf>
    <xf numFmtId="0" fontId="111" fillId="35" borderId="31" xfId="54" applyFont="1" applyFill="1" applyBorder="1" applyAlignment="1">
      <alignment horizontal="center" vertical="center"/>
      <protection/>
    </xf>
    <xf numFmtId="0" fontId="111" fillId="35" borderId="48" xfId="54" applyFont="1" applyFill="1" applyBorder="1" applyAlignment="1">
      <alignment horizontal="center" vertical="center"/>
      <protection/>
    </xf>
    <xf numFmtId="0" fontId="72" fillId="0" borderId="49" xfId="0" applyFont="1" applyBorder="1" applyAlignment="1">
      <alignment horizontal="center"/>
    </xf>
    <xf numFmtId="0" fontId="72" fillId="0" borderId="95" xfId="0" applyFont="1" applyBorder="1" applyAlignment="1">
      <alignment horizontal="center"/>
    </xf>
    <xf numFmtId="0" fontId="72" fillId="0" borderId="107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61" fillId="0" borderId="0" xfId="54" applyFont="1" applyFill="1" applyBorder="1" applyAlignment="1">
      <alignment horizontal="center"/>
      <protection/>
    </xf>
    <xf numFmtId="0" fontId="112" fillId="0" borderId="0" xfId="54" applyFont="1" applyFill="1" applyBorder="1" applyAlignment="1">
      <alignment horizontal="center" vertical="top"/>
      <protection/>
    </xf>
    <xf numFmtId="0" fontId="113" fillId="0" borderId="78" xfId="54" applyFont="1" applyFill="1" applyBorder="1" applyAlignment="1">
      <alignment horizontal="right" vertical="center"/>
      <protection/>
    </xf>
    <xf numFmtId="0" fontId="82" fillId="0" borderId="80" xfId="54" applyFont="1" applyFill="1" applyBorder="1" applyAlignment="1">
      <alignment horizontal="left" vertical="center" wrapText="1" indent="1"/>
      <protection/>
    </xf>
    <xf numFmtId="0" fontId="82" fillId="0" borderId="90" xfId="54" applyFont="1" applyFill="1" applyBorder="1" applyAlignment="1">
      <alignment horizontal="left" vertical="center" wrapText="1" indent="1"/>
      <protection/>
    </xf>
    <xf numFmtId="0" fontId="82" fillId="0" borderId="115" xfId="54" applyFont="1" applyFill="1" applyBorder="1" applyAlignment="1">
      <alignment horizontal="left" vertical="center" wrapText="1" indent="1"/>
      <protection/>
    </xf>
    <xf numFmtId="0" fontId="82" fillId="0" borderId="116" xfId="54" applyFont="1" applyFill="1" applyBorder="1" applyAlignment="1">
      <alignment horizontal="left" vertical="center" wrapText="1" indent="1"/>
      <protection/>
    </xf>
    <xf numFmtId="0" fontId="82" fillId="0" borderId="117" xfId="54" applyFont="1" applyFill="1" applyBorder="1" applyAlignment="1">
      <alignment horizontal="left" vertical="center" wrapText="1" indent="1"/>
      <protection/>
    </xf>
    <xf numFmtId="0" fontId="82" fillId="0" borderId="94" xfId="54" applyFont="1" applyFill="1" applyBorder="1" applyAlignment="1">
      <alignment horizontal="left" vertical="center" wrapText="1" indent="1"/>
      <protection/>
    </xf>
    <xf numFmtId="49" fontId="104" fillId="0" borderId="51" xfId="54" applyNumberFormat="1" applyFont="1" applyBorder="1" applyAlignment="1">
      <alignment horizontal="center" vertical="center" wrapText="1"/>
      <protection/>
    </xf>
    <xf numFmtId="0" fontId="104" fillId="0" borderId="50" xfId="54" applyFont="1" applyBorder="1" applyAlignment="1">
      <alignment horizontal="center" vertical="center" wrapText="1"/>
      <protection/>
    </xf>
    <xf numFmtId="49" fontId="99" fillId="0" borderId="109" xfId="0" applyNumberFormat="1" applyFont="1" applyFill="1" applyBorder="1" applyAlignment="1">
      <alignment horizontal="center"/>
    </xf>
    <xf numFmtId="0" fontId="61" fillId="0" borderId="20" xfId="54" applyFont="1" applyBorder="1" applyAlignment="1">
      <alignment horizontal="left" vertical="top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Comma" xfId="45"/>
    <cellStyle name="Excel Built-in Percent" xfId="46"/>
    <cellStyle name="Heading" xfId="47"/>
    <cellStyle name="Heading1" xfId="48"/>
    <cellStyle name="Incorreto" xfId="49"/>
    <cellStyle name="Currency" xfId="50"/>
    <cellStyle name="Currency [0]" xfId="51"/>
    <cellStyle name="Moeda 2" xfId="52"/>
    <cellStyle name="Neutra" xfId="53"/>
    <cellStyle name="Normal 2" xfId="54"/>
    <cellStyle name="Normal 3" xfId="55"/>
    <cellStyle name="Nota" xfId="56"/>
    <cellStyle name="Percent" xfId="57"/>
    <cellStyle name="Porcentagem 2" xfId="58"/>
    <cellStyle name="Result" xfId="59"/>
    <cellStyle name="Result2" xfId="60"/>
    <cellStyle name="Saída" xfId="61"/>
    <cellStyle name="Comma" xfId="62"/>
    <cellStyle name="Comma [0]" xfId="63"/>
    <cellStyle name="Separador de milhares 2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857250</xdr:colOff>
      <xdr:row>2</xdr:row>
      <xdr:rowOff>95250</xdr:rowOff>
    </xdr:from>
    <xdr:to>
      <xdr:col>6</xdr:col>
      <xdr:colOff>5400675</xdr:colOff>
      <xdr:row>6</xdr:row>
      <xdr:rowOff>123825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14325"/>
          <a:ext cx="932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8</xdr:row>
      <xdr:rowOff>180975</xdr:rowOff>
    </xdr:from>
    <xdr:to>
      <xdr:col>4</xdr:col>
      <xdr:colOff>619125</xdr:colOff>
      <xdr:row>8</xdr:row>
      <xdr:rowOff>609600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495425"/>
          <a:ext cx="534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619125</xdr:colOff>
      <xdr:row>1</xdr:row>
      <xdr:rowOff>9525</xdr:rowOff>
    </xdr:from>
    <xdr:to>
      <xdr:col>4</xdr:col>
      <xdr:colOff>800100</xdr:colOff>
      <xdr:row>4</xdr:row>
      <xdr:rowOff>85725</xdr:rowOff>
    </xdr:to>
    <xdr:pic>
      <xdr:nvPicPr>
        <xdr:cNvPr id="2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00025"/>
          <a:ext cx="586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F16" sqref="F16"/>
    </sheetView>
  </sheetViews>
  <sheetFormatPr defaultColWidth="8.5" defaultRowHeight="14.25"/>
  <cols>
    <col min="1" max="1" width="29.3984375" style="1" customWidth="1"/>
    <col min="2" max="2" width="8.5" style="1" customWidth="1"/>
    <col min="3" max="3" width="14.69921875" style="1" customWidth="1"/>
    <col min="4" max="4" width="48.8984375" style="1" customWidth="1"/>
    <col min="5" max="16384" width="8.5" style="1" customWidth="1"/>
  </cols>
  <sheetData>
    <row r="1" spans="2:11" ht="14.25">
      <c r="B1"/>
      <c r="C1"/>
      <c r="D1"/>
      <c r="G1"/>
      <c r="H1"/>
      <c r="I1"/>
      <c r="J1"/>
      <c r="K1"/>
    </row>
    <row r="2" spans="2:11" ht="10.5" customHeight="1">
      <c r="B2"/>
      <c r="C2"/>
      <c r="D2"/>
      <c r="G2"/>
      <c r="H2"/>
      <c r="I2"/>
      <c r="J2"/>
      <c r="K2"/>
    </row>
    <row r="3" spans="2:4" ht="41.25" customHeight="1">
      <c r="B3" s="203" t="s">
        <v>0</v>
      </c>
      <c r="C3" s="203"/>
      <c r="D3" s="203"/>
    </row>
    <row r="4" ht="4.5" customHeight="1"/>
    <row r="5" spans="2:11" ht="25.5" customHeight="1">
      <c r="B5" s="2" t="s">
        <v>76</v>
      </c>
      <c r="C5" s="3"/>
      <c r="D5" s="73" t="s">
        <v>135</v>
      </c>
      <c r="G5" s="4" t="s">
        <v>2</v>
      </c>
      <c r="H5" s="4"/>
      <c r="I5" s="4"/>
      <c r="J5" s="4"/>
      <c r="K5" s="4"/>
    </row>
    <row r="6" ht="4.5" customHeight="1"/>
    <row r="7" spans="2:11" ht="25.5" customHeight="1">
      <c r="B7" s="2" t="s">
        <v>1</v>
      </c>
      <c r="C7" s="3"/>
      <c r="D7" s="73" t="s">
        <v>136</v>
      </c>
      <c r="G7" s="4" t="s">
        <v>2</v>
      </c>
      <c r="H7" s="4"/>
      <c r="I7" s="4"/>
      <c r="J7" s="4"/>
      <c r="K7" s="4"/>
    </row>
    <row r="8" spans="2:11" ht="4.5" customHeight="1">
      <c r="B8" s="5"/>
      <c r="C8" s="6"/>
      <c r="D8" s="74"/>
      <c r="G8" s="4"/>
      <c r="H8" s="4"/>
      <c r="I8" s="4"/>
      <c r="J8" s="4"/>
      <c r="K8" s="4"/>
    </row>
    <row r="9" spans="2:11" ht="24.75" customHeight="1">
      <c r="B9" s="204" t="s">
        <v>3</v>
      </c>
      <c r="C9" s="204"/>
      <c r="D9" s="75" t="s">
        <v>4</v>
      </c>
      <c r="G9" s="4"/>
      <c r="H9" s="4"/>
      <c r="I9" s="4"/>
      <c r="J9" s="4"/>
      <c r="K9" s="4"/>
    </row>
    <row r="10" spans="4:11" ht="4.5" customHeight="1">
      <c r="D10" s="74"/>
      <c r="G10" s="4"/>
      <c r="H10" s="4"/>
      <c r="I10" s="4"/>
      <c r="J10" s="4"/>
      <c r="K10" s="4"/>
    </row>
    <row r="11" spans="2:11" ht="14.25">
      <c r="B11" s="205" t="s">
        <v>5</v>
      </c>
      <c r="C11" s="7" t="s">
        <v>6</v>
      </c>
      <c r="D11" s="76" t="s">
        <v>137</v>
      </c>
      <c r="G11" s="4"/>
      <c r="H11" s="4"/>
      <c r="I11" s="4"/>
      <c r="J11" s="4"/>
      <c r="K11" s="4"/>
    </row>
    <row r="12" spans="2:11" ht="14.25">
      <c r="B12" s="205"/>
      <c r="C12" s="8" t="s">
        <v>7</v>
      </c>
      <c r="D12" s="77" t="s">
        <v>138</v>
      </c>
      <c r="G12" s="4"/>
      <c r="H12" s="4"/>
      <c r="I12" s="4"/>
      <c r="J12" s="4"/>
      <c r="K12" s="4"/>
    </row>
    <row r="13" spans="2:11" ht="14.25">
      <c r="B13" s="205"/>
      <c r="C13" s="7" t="s">
        <v>8</v>
      </c>
      <c r="D13" s="76" t="s">
        <v>139</v>
      </c>
      <c r="G13" s="4"/>
      <c r="H13" s="4"/>
      <c r="I13" s="4"/>
      <c r="J13" s="4"/>
      <c r="K13" s="4"/>
    </row>
    <row r="14" spans="4:11" ht="4.5" customHeight="1">
      <c r="D14" s="74"/>
      <c r="G14" s="4"/>
      <c r="H14" s="4"/>
      <c r="I14" s="4"/>
      <c r="J14" s="4"/>
      <c r="K14" s="4"/>
    </row>
    <row r="15" spans="2:11" ht="26.25" customHeight="1">
      <c r="B15" s="206" t="s">
        <v>9</v>
      </c>
      <c r="C15" s="206"/>
      <c r="D15" s="9" t="s">
        <v>168</v>
      </c>
      <c r="G15" s="4"/>
      <c r="H15" s="4"/>
      <c r="I15" s="4"/>
      <c r="J15" s="4"/>
      <c r="K15" s="4"/>
    </row>
    <row r="16" ht="9" customHeight="1">
      <c r="D16" s="74"/>
    </row>
    <row r="17" spans="2:4" ht="35.25" customHeight="1">
      <c r="B17" s="206" t="s">
        <v>10</v>
      </c>
      <c r="C17" s="206"/>
      <c r="D17" s="9" t="s">
        <v>11</v>
      </c>
    </row>
  </sheetData>
  <sheetProtection/>
  <mergeCells count="5">
    <mergeCell ref="B3:D3"/>
    <mergeCell ref="B9:C9"/>
    <mergeCell ref="B11:B13"/>
    <mergeCell ref="B15:C15"/>
    <mergeCell ref="B17:C17"/>
  </mergeCells>
  <printOptions/>
  <pageMargins left="0.5118110236220472" right="0.5118110236220472" top="1.1811023622047243" bottom="1.1811023622047243" header="0.7874015748031495" footer="0.787401574803149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view="pageBreakPreview" zoomScaleSheetLayoutView="100" zoomScalePageLayoutView="0" workbookViewId="0" topLeftCell="E1">
      <selection activeCell="G63" sqref="G63"/>
    </sheetView>
  </sheetViews>
  <sheetFormatPr defaultColWidth="8" defaultRowHeight="13.5" customHeight="1" outlineLevelRow="1"/>
  <cols>
    <col min="1" max="1" width="11.19921875" style="1" customWidth="1"/>
    <col min="2" max="2" width="8.3984375" style="0" customWidth="1"/>
    <col min="3" max="3" width="11.3984375" style="0" customWidth="1"/>
    <col min="4" max="4" width="14.59765625" style="0" customWidth="1"/>
    <col min="5" max="5" width="21" style="0" customWidth="1"/>
    <col min="6" max="6" width="14.59765625" style="0" customWidth="1"/>
    <col min="7" max="7" width="64.3984375" style="0" customWidth="1"/>
    <col min="8" max="8" width="9.19921875" style="0" customWidth="1"/>
    <col min="9" max="9" width="12.09765625" style="0" customWidth="1"/>
    <col min="10" max="10" width="13.8984375" style="55" customWidth="1"/>
    <col min="11" max="11" width="14" style="55" customWidth="1"/>
    <col min="12" max="12" width="21.19921875" style="0" customWidth="1"/>
    <col min="13" max="13" width="9.5" style="0" customWidth="1"/>
    <col min="14" max="14" width="13.3984375" style="0" customWidth="1"/>
    <col min="15" max="16" width="15.59765625" style="0" customWidth="1"/>
  </cols>
  <sheetData>
    <row r="1" spans="10:11" s="18" customFormat="1" ht="13.5" customHeight="1">
      <c r="J1" s="20"/>
      <c r="K1" s="20"/>
    </row>
    <row r="2" spans="1:22" ht="3.75" customHeight="1" thickBot="1">
      <c r="A2"/>
      <c r="J2"/>
      <c r="K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19.5" customHeight="1">
      <c r="B3" s="233"/>
      <c r="C3" s="234"/>
      <c r="D3" s="235"/>
      <c r="E3" s="235"/>
      <c r="F3" s="242" t="s">
        <v>21</v>
      </c>
      <c r="G3" s="242"/>
      <c r="H3" s="245" t="s">
        <v>22</v>
      </c>
      <c r="I3" s="246"/>
      <c r="J3" s="246"/>
      <c r="K3" s="246"/>
      <c r="L3" s="247"/>
      <c r="M3" s="21"/>
      <c r="N3" s="22"/>
      <c r="O3" s="23"/>
      <c r="P3" s="23"/>
      <c r="Q3" s="23"/>
      <c r="R3" s="23"/>
      <c r="S3" s="23"/>
      <c r="T3" s="23"/>
      <c r="U3" s="23"/>
      <c r="V3" s="12"/>
    </row>
    <row r="4" spans="2:22" ht="19.5" customHeight="1" thickBot="1">
      <c r="B4" s="236"/>
      <c r="C4" s="237"/>
      <c r="D4" s="238"/>
      <c r="E4" s="238"/>
      <c r="F4" s="243"/>
      <c r="G4" s="243"/>
      <c r="H4" s="248"/>
      <c r="I4" s="249"/>
      <c r="J4" s="249"/>
      <c r="K4" s="249"/>
      <c r="L4" s="250"/>
      <c r="M4" s="21"/>
      <c r="N4" s="22"/>
      <c r="O4" s="23"/>
      <c r="P4" s="23"/>
      <c r="Q4" s="23"/>
      <c r="R4" s="23"/>
      <c r="S4" s="23"/>
      <c r="T4" s="23"/>
      <c r="U4" s="23"/>
      <c r="V4" s="12"/>
    </row>
    <row r="5" spans="2:22" ht="19.5" customHeight="1">
      <c r="B5" s="236"/>
      <c r="C5" s="237"/>
      <c r="D5" s="238"/>
      <c r="E5" s="238"/>
      <c r="F5" s="243"/>
      <c r="G5" s="243"/>
      <c r="H5" s="180" t="s">
        <v>9</v>
      </c>
      <c r="I5" s="254" t="str">
        <f>DADOS!D15</f>
        <v>E.M.E.F. Patrício D. Ferreira - Proteção com Muro de Alvenaria</v>
      </c>
      <c r="J5" s="254"/>
      <c r="K5" s="254"/>
      <c r="L5" s="255"/>
      <c r="M5" s="24"/>
      <c r="N5" s="25"/>
      <c r="O5" s="26"/>
      <c r="P5" s="26"/>
      <c r="Q5" s="26"/>
      <c r="R5" s="26"/>
      <c r="S5" s="26"/>
      <c r="T5" s="26"/>
      <c r="U5" s="26"/>
      <c r="V5" s="12"/>
    </row>
    <row r="6" spans="2:22" ht="19.5" customHeight="1" thickBot="1">
      <c r="B6" s="236"/>
      <c r="C6" s="237"/>
      <c r="D6" s="238"/>
      <c r="E6" s="238"/>
      <c r="F6" s="243"/>
      <c r="G6" s="243"/>
      <c r="H6" s="183"/>
      <c r="I6" s="256"/>
      <c r="J6" s="256"/>
      <c r="K6" s="257"/>
      <c r="L6" s="258"/>
      <c r="M6" s="27"/>
      <c r="N6" s="22"/>
      <c r="O6" s="26"/>
      <c r="P6" s="26"/>
      <c r="Q6" s="26"/>
      <c r="R6" s="26"/>
      <c r="S6" s="26"/>
      <c r="T6" s="26"/>
      <c r="U6" s="26"/>
      <c r="V6" s="12"/>
    </row>
    <row r="7" spans="2:22" ht="19.5" customHeight="1">
      <c r="B7" s="236"/>
      <c r="C7" s="237"/>
      <c r="D7" s="238"/>
      <c r="E7" s="238"/>
      <c r="F7" s="243"/>
      <c r="G7" s="243"/>
      <c r="H7" s="182" t="s">
        <v>23</v>
      </c>
      <c r="I7" s="230" t="str">
        <f>DADOS!D7</f>
        <v>Maio - 2021 - Com desoneração</v>
      </c>
      <c r="J7" s="231"/>
      <c r="K7" s="187" t="s">
        <v>93</v>
      </c>
      <c r="L7" s="187" t="s">
        <v>128</v>
      </c>
      <c r="M7" s="152"/>
      <c r="N7" s="22"/>
      <c r="O7" s="21"/>
      <c r="P7" s="21"/>
      <c r="Q7" s="21"/>
      <c r="R7" s="21"/>
      <c r="S7" s="28"/>
      <c r="T7" s="25"/>
      <c r="U7" s="29"/>
      <c r="V7" s="12"/>
    </row>
    <row r="8" spans="2:22" ht="19.5" customHeight="1" thickBot="1">
      <c r="B8" s="239"/>
      <c r="C8" s="240"/>
      <c r="D8" s="241"/>
      <c r="E8" s="241"/>
      <c r="F8" s="244"/>
      <c r="G8" s="244"/>
      <c r="H8" s="181"/>
      <c r="I8" s="232"/>
      <c r="J8" s="232"/>
      <c r="K8" s="185">
        <f>BDI!E24</f>
        <v>23.94</v>
      </c>
      <c r="L8" s="186">
        <v>85.03</v>
      </c>
      <c r="M8" s="30"/>
      <c r="N8" s="22"/>
      <c r="O8" s="21"/>
      <c r="P8" s="21"/>
      <c r="Q8" s="21"/>
      <c r="R8" s="21"/>
      <c r="S8" s="28"/>
      <c r="T8" s="28"/>
      <c r="U8" s="31"/>
      <c r="V8" s="12"/>
    </row>
    <row r="9" spans="2:22" ht="21" customHeight="1">
      <c r="B9" s="218" t="s">
        <v>12</v>
      </c>
      <c r="C9" s="288" t="s">
        <v>24</v>
      </c>
      <c r="D9" s="220" t="s">
        <v>126</v>
      </c>
      <c r="E9" s="218" t="s">
        <v>13</v>
      </c>
      <c r="F9" s="262"/>
      <c r="G9" s="263"/>
      <c r="H9" s="266" t="s">
        <v>25</v>
      </c>
      <c r="I9" s="268" t="s">
        <v>26</v>
      </c>
      <c r="J9" s="270" t="s">
        <v>27</v>
      </c>
      <c r="K9" s="259" t="s">
        <v>77</v>
      </c>
      <c r="L9" s="228" t="s">
        <v>28</v>
      </c>
      <c r="M9" s="32"/>
      <c r="N9" s="12"/>
      <c r="O9" s="12"/>
      <c r="P9" s="12"/>
      <c r="Q9" s="12"/>
      <c r="R9" s="12"/>
      <c r="S9" s="12"/>
      <c r="T9" s="12"/>
      <c r="U9" s="12"/>
      <c r="V9" s="12"/>
    </row>
    <row r="10" spans="2:22" ht="21" customHeight="1" thickBot="1">
      <c r="B10" s="219"/>
      <c r="C10" s="289"/>
      <c r="D10" s="221"/>
      <c r="E10" s="219"/>
      <c r="F10" s="264"/>
      <c r="G10" s="265"/>
      <c r="H10" s="267"/>
      <c r="I10" s="269"/>
      <c r="J10" s="229"/>
      <c r="K10" s="260"/>
      <c r="L10" s="229"/>
      <c r="M10" s="32"/>
      <c r="N10" s="14"/>
      <c r="O10" s="14"/>
      <c r="P10" s="14"/>
      <c r="Q10" s="12"/>
      <c r="R10" s="13"/>
      <c r="S10" s="13"/>
      <c r="T10" s="12"/>
      <c r="U10" s="12"/>
      <c r="V10" s="12"/>
    </row>
    <row r="11" spans="2:22" ht="11.25" customHeight="1" thickBot="1">
      <c r="B11" s="153"/>
      <c r="C11" s="95"/>
      <c r="D11" s="97"/>
      <c r="E11" s="95"/>
      <c r="F11" s="95"/>
      <c r="G11" s="95"/>
      <c r="H11" s="96"/>
      <c r="I11" s="95"/>
      <c r="J11" s="96"/>
      <c r="K11" s="96"/>
      <c r="L11" s="154"/>
      <c r="M11" s="32"/>
      <c r="N11" s="14"/>
      <c r="O11" s="14"/>
      <c r="P11" s="14"/>
      <c r="Q11" s="12"/>
      <c r="R11" s="13"/>
      <c r="S11" s="13"/>
      <c r="T11" s="12"/>
      <c r="U11" s="12"/>
      <c r="V11" s="12"/>
    </row>
    <row r="12" spans="2:19" ht="27" customHeight="1" thickBot="1">
      <c r="B12" s="88" t="s">
        <v>14</v>
      </c>
      <c r="C12" s="176"/>
      <c r="D12" s="98" t="s">
        <v>2</v>
      </c>
      <c r="E12" s="215" t="s">
        <v>15</v>
      </c>
      <c r="F12" s="216"/>
      <c r="G12" s="217"/>
      <c r="H12" s="89"/>
      <c r="I12" s="101" t="s">
        <v>2</v>
      </c>
      <c r="J12" s="207" t="s">
        <v>32</v>
      </c>
      <c r="K12" s="208"/>
      <c r="L12" s="99">
        <f>SUM(L13:L13)</f>
        <v>165.89369000000002</v>
      </c>
      <c r="M12" s="32"/>
      <c r="N12" s="12"/>
      <c r="O12" s="33"/>
      <c r="P12" s="12"/>
      <c r="Q12" s="12"/>
      <c r="R12" s="15"/>
      <c r="S12" s="15"/>
    </row>
    <row r="13" spans="2:19" ht="15.75" customHeight="1" thickBot="1">
      <c r="B13" s="155" t="s">
        <v>79</v>
      </c>
      <c r="C13" s="184" t="s">
        <v>127</v>
      </c>
      <c r="D13" s="100">
        <v>102361</v>
      </c>
      <c r="E13" s="275" t="s">
        <v>143</v>
      </c>
      <c r="F13" s="275"/>
      <c r="G13" s="275"/>
      <c r="H13" s="87" t="s">
        <v>129</v>
      </c>
      <c r="I13" s="188">
        <v>5</v>
      </c>
      <c r="J13" s="102">
        <v>26.77</v>
      </c>
      <c r="K13" s="115">
        <f>J13*23.94/100+J13</f>
        <v>33.178738</v>
      </c>
      <c r="L13" s="156">
        <f>K13*I13</f>
        <v>165.89369000000002</v>
      </c>
      <c r="M13" s="42"/>
      <c r="N13" s="16"/>
      <c r="O13" s="17"/>
      <c r="P13" s="17"/>
      <c r="Q13" s="12"/>
      <c r="R13" s="15"/>
      <c r="S13" s="15"/>
    </row>
    <row r="14" spans="2:19" ht="27" customHeight="1" thickBot="1">
      <c r="B14" s="88" t="s">
        <v>16</v>
      </c>
      <c r="C14" s="176"/>
      <c r="D14" s="98" t="s">
        <v>2</v>
      </c>
      <c r="E14" s="215" t="s">
        <v>140</v>
      </c>
      <c r="F14" s="216"/>
      <c r="G14" s="217"/>
      <c r="H14" s="89"/>
      <c r="I14" s="101" t="s">
        <v>2</v>
      </c>
      <c r="J14" s="207" t="s">
        <v>65</v>
      </c>
      <c r="K14" s="208"/>
      <c r="L14" s="99">
        <f>SUM(L15:L17)</f>
        <v>2993.6515936599994</v>
      </c>
      <c r="M14" s="32"/>
      <c r="N14" s="12"/>
      <c r="O14" s="33"/>
      <c r="P14" s="12"/>
      <c r="Q14" s="12"/>
      <c r="R14" s="15"/>
      <c r="S14" s="15"/>
    </row>
    <row r="15" spans="2:19" s="18" customFormat="1" ht="16.5" customHeight="1">
      <c r="B15" s="157" t="s">
        <v>33</v>
      </c>
      <c r="C15" s="184" t="s">
        <v>127</v>
      </c>
      <c r="D15" s="116">
        <v>93358</v>
      </c>
      <c r="E15" s="251" t="s">
        <v>144</v>
      </c>
      <c r="F15" s="252"/>
      <c r="G15" s="253"/>
      <c r="H15" s="87" t="s">
        <v>129</v>
      </c>
      <c r="I15" s="188">
        <v>32.61</v>
      </c>
      <c r="J15" s="102">
        <v>60.72</v>
      </c>
      <c r="K15" s="115">
        <f>J15*23.94/100+J15</f>
        <v>75.256368</v>
      </c>
      <c r="L15" s="156">
        <f>K15*I15</f>
        <v>2454.1101604799996</v>
      </c>
      <c r="M15" s="42"/>
      <c r="N15" s="16"/>
      <c r="O15" s="17"/>
      <c r="P15" s="17"/>
      <c r="Q15" s="12"/>
      <c r="R15" s="15"/>
      <c r="S15" s="15"/>
    </row>
    <row r="16" spans="2:19" ht="16.5" customHeight="1">
      <c r="B16" s="157" t="s">
        <v>36</v>
      </c>
      <c r="C16" s="184" t="s">
        <v>127</v>
      </c>
      <c r="D16" s="117">
        <v>100576</v>
      </c>
      <c r="E16" s="225" t="s">
        <v>145</v>
      </c>
      <c r="F16" s="226"/>
      <c r="G16" s="227"/>
      <c r="H16" s="87" t="s">
        <v>31</v>
      </c>
      <c r="I16" s="188">
        <v>81.52</v>
      </c>
      <c r="J16" s="102">
        <v>1.66</v>
      </c>
      <c r="K16" s="115">
        <f>J16*23.94/100+J16</f>
        <v>2.057404</v>
      </c>
      <c r="L16" s="156">
        <f>K16*I16</f>
        <v>167.71957408</v>
      </c>
      <c r="M16" s="42"/>
      <c r="N16" s="16"/>
      <c r="O16" s="17"/>
      <c r="P16" s="17"/>
      <c r="Q16" s="12"/>
      <c r="R16" s="15"/>
      <c r="S16" s="15"/>
    </row>
    <row r="17" spans="2:19" s="18" customFormat="1" ht="15.75" customHeight="1" thickBot="1">
      <c r="B17" s="157" t="s">
        <v>38</v>
      </c>
      <c r="C17" s="184" t="s">
        <v>127</v>
      </c>
      <c r="D17" s="117">
        <v>96995</v>
      </c>
      <c r="E17" s="225" t="s">
        <v>146</v>
      </c>
      <c r="F17" s="226"/>
      <c r="G17" s="227"/>
      <c r="H17" s="87" t="s">
        <v>129</v>
      </c>
      <c r="I17" s="188">
        <v>8.15</v>
      </c>
      <c r="J17" s="102">
        <v>36.81</v>
      </c>
      <c r="K17" s="115">
        <f>J17*23.94/100+J17</f>
        <v>45.622314</v>
      </c>
      <c r="L17" s="156">
        <f>K17*I17</f>
        <v>371.82185910000004</v>
      </c>
      <c r="M17" s="42"/>
      <c r="N17" s="16"/>
      <c r="O17" s="17"/>
      <c r="P17" s="17"/>
      <c r="Q17" s="12"/>
      <c r="R17" s="15"/>
      <c r="S17" s="15"/>
    </row>
    <row r="18" spans="2:19" ht="27" customHeight="1" thickBot="1">
      <c r="B18" s="88" t="s">
        <v>18</v>
      </c>
      <c r="C18" s="176"/>
      <c r="D18" s="98" t="s">
        <v>2</v>
      </c>
      <c r="E18" s="215" t="s">
        <v>141</v>
      </c>
      <c r="F18" s="216"/>
      <c r="G18" s="217"/>
      <c r="H18" s="89"/>
      <c r="I18" s="101" t="s">
        <v>2</v>
      </c>
      <c r="J18" s="207" t="s">
        <v>94</v>
      </c>
      <c r="K18" s="208"/>
      <c r="L18" s="99">
        <f>SUM(L19:L24)</f>
        <v>42937.04879888</v>
      </c>
      <c r="M18" s="32"/>
      <c r="N18" s="12"/>
      <c r="O18" s="33"/>
      <c r="P18" s="12"/>
      <c r="Q18" s="12"/>
      <c r="R18" s="15"/>
      <c r="S18" s="15"/>
    </row>
    <row r="19" spans="2:19" s="18" customFormat="1" ht="16.5" customHeight="1">
      <c r="B19" s="157" t="s">
        <v>95</v>
      </c>
      <c r="C19" s="184" t="s">
        <v>127</v>
      </c>
      <c r="D19" s="192">
        <v>102487</v>
      </c>
      <c r="E19" s="275" t="s">
        <v>147</v>
      </c>
      <c r="F19" s="275"/>
      <c r="G19" s="275"/>
      <c r="H19" s="87" t="s">
        <v>129</v>
      </c>
      <c r="I19" s="118">
        <v>32.61</v>
      </c>
      <c r="J19" s="189">
        <v>412.63</v>
      </c>
      <c r="K19" s="115">
        <f aca="true" t="shared" si="0" ref="K19:K24">J19*23.94/100+J19</f>
        <v>511.413622</v>
      </c>
      <c r="L19" s="156">
        <f aca="true" t="shared" si="1" ref="L19:L24">K19*I19</f>
        <v>16677.19821342</v>
      </c>
      <c r="M19" s="42"/>
      <c r="N19" s="16"/>
      <c r="O19" s="17"/>
      <c r="P19" s="17"/>
      <c r="Q19" s="12"/>
      <c r="R19" s="15"/>
      <c r="S19" s="15"/>
    </row>
    <row r="20" spans="2:19" ht="16.5" customHeight="1">
      <c r="B20" s="157" t="s">
        <v>96</v>
      </c>
      <c r="C20" s="184" t="s">
        <v>127</v>
      </c>
      <c r="D20" s="193">
        <v>96533</v>
      </c>
      <c r="E20" s="194" t="s">
        <v>148</v>
      </c>
      <c r="F20" s="195"/>
      <c r="G20" s="196"/>
      <c r="H20" s="87" t="s">
        <v>31</v>
      </c>
      <c r="I20" s="118">
        <v>81.52</v>
      </c>
      <c r="J20" s="189">
        <v>83.25</v>
      </c>
      <c r="K20" s="115">
        <f>J20*23.94/100+J20</f>
        <v>103.18005</v>
      </c>
      <c r="L20" s="156">
        <f>K20*I20</f>
        <v>8411.237675999999</v>
      </c>
      <c r="M20" s="42"/>
      <c r="N20" s="16"/>
      <c r="O20" s="17"/>
      <c r="P20" s="17"/>
      <c r="Q20" s="12"/>
      <c r="R20" s="15"/>
      <c r="S20" s="15"/>
    </row>
    <row r="21" spans="2:19" s="18" customFormat="1" ht="15.75" customHeight="1">
      <c r="B21" s="157" t="s">
        <v>97</v>
      </c>
      <c r="C21" s="184" t="s">
        <v>127</v>
      </c>
      <c r="D21" s="193">
        <v>92778</v>
      </c>
      <c r="E21" s="222" t="s">
        <v>154</v>
      </c>
      <c r="F21" s="223"/>
      <c r="G21" s="224"/>
      <c r="H21" s="87" t="s">
        <v>132</v>
      </c>
      <c r="I21" s="118">
        <v>502.98</v>
      </c>
      <c r="J21" s="189">
        <v>16.17</v>
      </c>
      <c r="K21" s="115">
        <f t="shared" si="0"/>
        <v>20.041098</v>
      </c>
      <c r="L21" s="156">
        <f t="shared" si="1"/>
        <v>10080.271472040002</v>
      </c>
      <c r="M21" s="42"/>
      <c r="N21" s="16"/>
      <c r="O21" s="17"/>
      <c r="P21" s="17"/>
      <c r="Q21" s="12"/>
      <c r="R21" s="15"/>
      <c r="S21" s="15"/>
    </row>
    <row r="22" spans="1:19" ht="14.25" customHeight="1">
      <c r="A22"/>
      <c r="B22" s="157" t="s">
        <v>98</v>
      </c>
      <c r="C22" s="184" t="s">
        <v>127</v>
      </c>
      <c r="D22" s="193">
        <v>92775</v>
      </c>
      <c r="E22" s="222" t="s">
        <v>149</v>
      </c>
      <c r="F22" s="223"/>
      <c r="G22" s="224"/>
      <c r="H22" s="87" t="s">
        <v>132</v>
      </c>
      <c r="I22" s="118">
        <v>125.54</v>
      </c>
      <c r="J22" s="189">
        <v>19.07</v>
      </c>
      <c r="K22" s="115">
        <f t="shared" si="0"/>
        <v>23.635358</v>
      </c>
      <c r="L22" s="158">
        <f t="shared" si="1"/>
        <v>2967.1828433200003</v>
      </c>
      <c r="M22" s="42"/>
      <c r="N22" s="43"/>
      <c r="O22" s="44"/>
      <c r="P22" s="44"/>
      <c r="Q22" s="12"/>
      <c r="R22" s="45"/>
      <c r="S22" s="45"/>
    </row>
    <row r="23" spans="2:19" s="18" customFormat="1" ht="16.5" customHeight="1">
      <c r="B23" s="157" t="s">
        <v>130</v>
      </c>
      <c r="C23" s="184" t="s">
        <v>127</v>
      </c>
      <c r="D23" s="193">
        <v>94963</v>
      </c>
      <c r="E23" s="222" t="s">
        <v>150</v>
      </c>
      <c r="F23" s="223"/>
      <c r="G23" s="224"/>
      <c r="H23" s="87" t="s">
        <v>129</v>
      </c>
      <c r="I23" s="118">
        <v>8.15</v>
      </c>
      <c r="J23" s="189">
        <v>320.83</v>
      </c>
      <c r="K23" s="115">
        <f t="shared" si="0"/>
        <v>397.636702</v>
      </c>
      <c r="L23" s="156">
        <f t="shared" si="1"/>
        <v>3240.7391213</v>
      </c>
      <c r="M23" s="42"/>
      <c r="N23" s="16"/>
      <c r="O23" s="17"/>
      <c r="P23" s="17"/>
      <c r="Q23" s="12"/>
      <c r="R23" s="15"/>
      <c r="S23" s="15"/>
    </row>
    <row r="24" spans="2:19" ht="16.5" customHeight="1" thickBot="1">
      <c r="B24" s="157" t="s">
        <v>131</v>
      </c>
      <c r="C24" s="184" t="s">
        <v>127</v>
      </c>
      <c r="D24" s="193">
        <v>92873</v>
      </c>
      <c r="E24" s="222" t="s">
        <v>151</v>
      </c>
      <c r="F24" s="223"/>
      <c r="G24" s="224"/>
      <c r="H24" s="87" t="s">
        <v>129</v>
      </c>
      <c r="I24" s="118">
        <v>8.15</v>
      </c>
      <c r="J24" s="189">
        <v>154.48</v>
      </c>
      <c r="K24" s="115">
        <f t="shared" si="0"/>
        <v>191.462512</v>
      </c>
      <c r="L24" s="156">
        <f t="shared" si="1"/>
        <v>1560.4194728</v>
      </c>
      <c r="M24" s="42"/>
      <c r="N24" s="16"/>
      <c r="O24" s="17"/>
      <c r="P24" s="17"/>
      <c r="Q24" s="12"/>
      <c r="R24" s="15"/>
      <c r="S24" s="15"/>
    </row>
    <row r="25" spans="2:19" ht="27" customHeight="1" thickBot="1">
      <c r="B25" s="88" t="s">
        <v>19</v>
      </c>
      <c r="C25" s="176"/>
      <c r="D25" s="98" t="s">
        <v>2</v>
      </c>
      <c r="E25" s="215" t="s">
        <v>142</v>
      </c>
      <c r="F25" s="216"/>
      <c r="G25" s="217"/>
      <c r="H25" s="89"/>
      <c r="I25" s="101" t="s">
        <v>2</v>
      </c>
      <c r="J25" s="207" t="s">
        <v>103</v>
      </c>
      <c r="K25" s="208"/>
      <c r="L25" s="99">
        <f>SUM(L26:L32)</f>
        <v>40663.509427139994</v>
      </c>
      <c r="M25" s="32"/>
      <c r="N25" s="12"/>
      <c r="O25" s="33"/>
      <c r="P25" s="12"/>
      <c r="Q25" s="12"/>
      <c r="R25" s="15"/>
      <c r="S25" s="15"/>
    </row>
    <row r="26" spans="2:19" s="18" customFormat="1" ht="16.5" customHeight="1">
      <c r="B26" s="157" t="s">
        <v>99</v>
      </c>
      <c r="C26" s="184" t="s">
        <v>127</v>
      </c>
      <c r="D26" s="193">
        <v>96533</v>
      </c>
      <c r="E26" s="194" t="s">
        <v>148</v>
      </c>
      <c r="F26" s="195"/>
      <c r="G26" s="196"/>
      <c r="H26" s="87" t="s">
        <v>31</v>
      </c>
      <c r="I26" s="118">
        <v>147.32</v>
      </c>
      <c r="J26" s="189">
        <v>83.25</v>
      </c>
      <c r="K26" s="115">
        <f>J26*23.94/100+J26</f>
        <v>103.18005</v>
      </c>
      <c r="L26" s="156">
        <f aca="true" t="shared" si="2" ref="L26:L32">K26*I26</f>
        <v>15200.484965999998</v>
      </c>
      <c r="M26" s="42"/>
      <c r="N26" s="16"/>
      <c r="O26" s="17"/>
      <c r="P26" s="17"/>
      <c r="Q26" s="12"/>
      <c r="R26" s="15"/>
      <c r="S26" s="15"/>
    </row>
    <row r="27" spans="2:19" s="18" customFormat="1" ht="16.5" customHeight="1">
      <c r="B27" s="157" t="s">
        <v>100</v>
      </c>
      <c r="C27" s="184" t="s">
        <v>127</v>
      </c>
      <c r="D27" s="193">
        <v>92777</v>
      </c>
      <c r="E27" s="222" t="s">
        <v>155</v>
      </c>
      <c r="F27" s="223"/>
      <c r="G27" s="224"/>
      <c r="H27" s="87" t="s">
        <v>132</v>
      </c>
      <c r="I27" s="118">
        <v>322</v>
      </c>
      <c r="J27" s="189">
        <v>17.89</v>
      </c>
      <c r="K27" s="115">
        <f>J27*23.94/100+J27</f>
        <v>22.172866</v>
      </c>
      <c r="L27" s="156">
        <f t="shared" si="2"/>
        <v>7139.6628519999995</v>
      </c>
      <c r="M27" s="42"/>
      <c r="N27" s="16"/>
      <c r="O27" s="17"/>
      <c r="P27" s="17"/>
      <c r="Q27" s="12"/>
      <c r="R27" s="15"/>
      <c r="S27" s="15"/>
    </row>
    <row r="28" spans="2:19" s="18" customFormat="1" ht="16.5" customHeight="1">
      <c r="B28" s="157" t="s">
        <v>101</v>
      </c>
      <c r="C28" s="184" t="s">
        <v>127</v>
      </c>
      <c r="D28" s="193">
        <v>92775</v>
      </c>
      <c r="E28" s="222" t="s">
        <v>156</v>
      </c>
      <c r="F28" s="223"/>
      <c r="G28" s="224"/>
      <c r="H28" s="87" t="s">
        <v>132</v>
      </c>
      <c r="I28" s="118">
        <v>125.54</v>
      </c>
      <c r="J28" s="189">
        <v>19.07</v>
      </c>
      <c r="K28" s="115">
        <f>J28*23.94/100+J28</f>
        <v>23.635358</v>
      </c>
      <c r="L28" s="156">
        <f t="shared" si="2"/>
        <v>2967.1828433200003</v>
      </c>
      <c r="M28" s="42"/>
      <c r="N28" s="16"/>
      <c r="O28" s="17"/>
      <c r="P28" s="17"/>
      <c r="Q28" s="12"/>
      <c r="R28" s="15"/>
      <c r="S28" s="15"/>
    </row>
    <row r="29" spans="2:19" s="18" customFormat="1" ht="16.5" customHeight="1">
      <c r="B29" s="157" t="s">
        <v>102</v>
      </c>
      <c r="C29" s="184" t="s">
        <v>127</v>
      </c>
      <c r="D29" s="193">
        <v>92778</v>
      </c>
      <c r="E29" s="222" t="s">
        <v>152</v>
      </c>
      <c r="F29" s="223"/>
      <c r="G29" s="224"/>
      <c r="H29" s="87" t="s">
        <v>132</v>
      </c>
      <c r="I29" s="118">
        <v>405.99</v>
      </c>
      <c r="J29" s="189">
        <v>16.17</v>
      </c>
      <c r="K29" s="115">
        <f>J29*23.94/100+J29</f>
        <v>20.041098</v>
      </c>
      <c r="L29" s="156">
        <f t="shared" si="2"/>
        <v>8136.485377020001</v>
      </c>
      <c r="M29" s="42"/>
      <c r="N29" s="16"/>
      <c r="O29" s="17"/>
      <c r="P29" s="17"/>
      <c r="Q29" s="12"/>
      <c r="R29" s="15"/>
      <c r="S29" s="15"/>
    </row>
    <row r="30" spans="2:19" ht="16.5" customHeight="1">
      <c r="B30" s="157" t="s">
        <v>164</v>
      </c>
      <c r="C30" s="184" t="s">
        <v>127</v>
      </c>
      <c r="D30" s="193">
        <v>92775</v>
      </c>
      <c r="E30" s="222" t="s">
        <v>153</v>
      </c>
      <c r="F30" s="223"/>
      <c r="G30" s="224"/>
      <c r="H30" s="87" t="s">
        <v>132</v>
      </c>
      <c r="I30" s="118">
        <v>101.33</v>
      </c>
      <c r="J30" s="189">
        <v>19.07</v>
      </c>
      <c r="K30" s="115">
        <f aca="true" t="shared" si="3" ref="K30:K38">J30*23.94/100+J30</f>
        <v>23.635358</v>
      </c>
      <c r="L30" s="156">
        <f t="shared" si="2"/>
        <v>2394.97082614</v>
      </c>
      <c r="M30" s="42"/>
      <c r="N30" s="16"/>
      <c r="O30" s="17"/>
      <c r="P30" s="17"/>
      <c r="Q30" s="12"/>
      <c r="R30" s="15"/>
      <c r="S30" s="15"/>
    </row>
    <row r="31" spans="2:19" s="18" customFormat="1" ht="15.75" customHeight="1">
      <c r="B31" s="157" t="s">
        <v>165</v>
      </c>
      <c r="C31" s="184" t="s">
        <v>127</v>
      </c>
      <c r="D31" s="193">
        <v>94963</v>
      </c>
      <c r="E31" s="222" t="s">
        <v>150</v>
      </c>
      <c r="F31" s="223"/>
      <c r="G31" s="224"/>
      <c r="H31" s="87" t="s">
        <v>129</v>
      </c>
      <c r="I31" s="118">
        <v>8.19</v>
      </c>
      <c r="J31" s="189">
        <v>320.83</v>
      </c>
      <c r="K31" s="115">
        <f t="shared" si="3"/>
        <v>397.636702</v>
      </c>
      <c r="L31" s="156">
        <f t="shared" si="2"/>
        <v>3256.64458938</v>
      </c>
      <c r="M31" s="42"/>
      <c r="N31" s="16"/>
      <c r="O31" s="17"/>
      <c r="P31" s="17"/>
      <c r="Q31" s="12"/>
      <c r="R31" s="15"/>
      <c r="S31" s="15"/>
    </row>
    <row r="32" spans="2:19" ht="16.5" customHeight="1" thickBot="1">
      <c r="B32" s="157" t="s">
        <v>166</v>
      </c>
      <c r="C32" s="184" t="s">
        <v>127</v>
      </c>
      <c r="D32" s="193">
        <v>92873</v>
      </c>
      <c r="E32" s="222" t="s">
        <v>151</v>
      </c>
      <c r="F32" s="223"/>
      <c r="G32" s="224"/>
      <c r="H32" s="87" t="s">
        <v>129</v>
      </c>
      <c r="I32" s="118">
        <v>8.19</v>
      </c>
      <c r="J32" s="189">
        <v>154.48</v>
      </c>
      <c r="K32" s="115">
        <f t="shared" si="3"/>
        <v>191.462512</v>
      </c>
      <c r="L32" s="156">
        <f t="shared" si="2"/>
        <v>1568.07797328</v>
      </c>
      <c r="M32" s="42"/>
      <c r="N32" s="16"/>
      <c r="O32" s="17"/>
      <c r="P32" s="17"/>
      <c r="Q32" s="12"/>
      <c r="R32" s="15"/>
      <c r="S32" s="15"/>
    </row>
    <row r="33" spans="2:19" ht="27" customHeight="1" thickBot="1">
      <c r="B33" s="88" t="s">
        <v>20</v>
      </c>
      <c r="C33" s="176"/>
      <c r="D33" s="98" t="s">
        <v>2</v>
      </c>
      <c r="E33" s="215" t="s">
        <v>159</v>
      </c>
      <c r="F33" s="216"/>
      <c r="G33" s="217"/>
      <c r="H33" s="89"/>
      <c r="I33" s="101" t="s">
        <v>2</v>
      </c>
      <c r="J33" s="207" t="s">
        <v>109</v>
      </c>
      <c r="K33" s="208"/>
      <c r="L33" s="99">
        <f>SUM(L34:L35)</f>
        <v>63057.90466768</v>
      </c>
      <c r="M33" s="32"/>
      <c r="N33" s="12"/>
      <c r="O33" s="33"/>
      <c r="P33" s="12"/>
      <c r="Q33" s="12"/>
      <c r="R33" s="15"/>
      <c r="S33" s="15"/>
    </row>
    <row r="34" spans="2:19" s="18" customFormat="1" ht="16.5" customHeight="1">
      <c r="B34" s="157" t="s">
        <v>104</v>
      </c>
      <c r="C34" s="184" t="s">
        <v>127</v>
      </c>
      <c r="D34" s="200">
        <v>87509</v>
      </c>
      <c r="E34" s="276" t="s">
        <v>157</v>
      </c>
      <c r="F34" s="276"/>
      <c r="G34" s="276"/>
      <c r="H34" s="201" t="s">
        <v>31</v>
      </c>
      <c r="I34" s="119">
        <v>193.12</v>
      </c>
      <c r="J34" s="197">
        <v>109.35</v>
      </c>
      <c r="K34" s="115">
        <f t="shared" si="3"/>
        <v>135.52839</v>
      </c>
      <c r="L34" s="156">
        <f>K34*I34</f>
        <v>26173.2426768</v>
      </c>
      <c r="M34" s="42"/>
      <c r="N34" s="16"/>
      <c r="O34" s="17"/>
      <c r="P34" s="17"/>
      <c r="Q34" s="12"/>
      <c r="R34" s="15"/>
      <c r="S34" s="15"/>
    </row>
    <row r="35" spans="2:19" s="18" customFormat="1" ht="16.5" customHeight="1" thickBot="1">
      <c r="B35" s="157" t="s">
        <v>105</v>
      </c>
      <c r="C35" s="184" t="s">
        <v>127</v>
      </c>
      <c r="D35" s="191">
        <v>102362</v>
      </c>
      <c r="E35" s="273" t="s">
        <v>158</v>
      </c>
      <c r="F35" s="274"/>
      <c r="G35" s="274"/>
      <c r="H35" s="198" t="s">
        <v>31</v>
      </c>
      <c r="I35" s="119">
        <v>183.92</v>
      </c>
      <c r="J35" s="199">
        <v>161.81</v>
      </c>
      <c r="K35" s="115">
        <f>J35*23.94/100+J35</f>
        <v>200.547314</v>
      </c>
      <c r="L35" s="156">
        <f>K35*I35</f>
        <v>36884.66199088</v>
      </c>
      <c r="M35" s="42"/>
      <c r="N35" s="16"/>
      <c r="O35" s="17"/>
      <c r="P35" s="17"/>
      <c r="Q35" s="12"/>
      <c r="R35" s="15"/>
      <c r="S35" s="15"/>
    </row>
    <row r="36" spans="2:19" ht="27" customHeight="1" thickBot="1">
      <c r="B36" s="88" t="s">
        <v>106</v>
      </c>
      <c r="C36" s="176"/>
      <c r="D36" s="98" t="s">
        <v>2</v>
      </c>
      <c r="E36" s="215" t="s">
        <v>160</v>
      </c>
      <c r="F36" s="216"/>
      <c r="G36" s="217"/>
      <c r="H36" s="89"/>
      <c r="I36" s="101" t="s">
        <v>2</v>
      </c>
      <c r="J36" s="207" t="s">
        <v>110</v>
      </c>
      <c r="K36" s="208"/>
      <c r="L36" s="99">
        <f>SUM(L37:L38)</f>
        <v>5941.670214479999</v>
      </c>
      <c r="M36" s="32"/>
      <c r="N36" s="12"/>
      <c r="O36" s="33"/>
      <c r="P36" s="12"/>
      <c r="Q36" s="12"/>
      <c r="R36" s="15"/>
      <c r="S36" s="15"/>
    </row>
    <row r="37" spans="2:19" s="18" customFormat="1" ht="16.5" customHeight="1">
      <c r="B37" s="157" t="s">
        <v>107</v>
      </c>
      <c r="C37" s="184" t="s">
        <v>127</v>
      </c>
      <c r="D37" s="191">
        <v>37562</v>
      </c>
      <c r="E37" s="271" t="s">
        <v>167</v>
      </c>
      <c r="F37" s="272"/>
      <c r="G37" s="272"/>
      <c r="H37" s="198" t="s">
        <v>31</v>
      </c>
      <c r="I37" s="119">
        <v>10.92</v>
      </c>
      <c r="J37" s="199">
        <v>439.01</v>
      </c>
      <c r="K37" s="115">
        <f t="shared" si="3"/>
        <v>544.1089939999999</v>
      </c>
      <c r="L37" s="156">
        <f>K37*I37</f>
        <v>5941.670214479999</v>
      </c>
      <c r="M37" s="42"/>
      <c r="N37" s="16"/>
      <c r="O37" s="17"/>
      <c r="P37" s="17"/>
      <c r="Q37" s="12"/>
      <c r="R37" s="15"/>
      <c r="S37" s="15"/>
    </row>
    <row r="38" spans="2:19" ht="16.5" customHeight="1" thickBot="1">
      <c r="B38" s="157" t="s">
        <v>108</v>
      </c>
      <c r="C38" s="184"/>
      <c r="D38" s="191"/>
      <c r="E38" s="273"/>
      <c r="F38" s="274"/>
      <c r="G38" s="274"/>
      <c r="H38" s="198"/>
      <c r="I38" s="119"/>
      <c r="J38" s="199"/>
      <c r="K38" s="115"/>
      <c r="L38" s="156">
        <f>K38*I38</f>
        <v>0</v>
      </c>
      <c r="M38" s="42"/>
      <c r="N38" s="16"/>
      <c r="O38" s="17"/>
      <c r="P38" s="17"/>
      <c r="Q38" s="12"/>
      <c r="R38" s="15"/>
      <c r="S38" s="15"/>
    </row>
    <row r="39" spans="2:19" s="18" customFormat="1" ht="27" customHeight="1" hidden="1">
      <c r="B39" s="159" t="s">
        <v>16</v>
      </c>
      <c r="C39" s="178"/>
      <c r="D39" s="78"/>
      <c r="E39" s="71" t="s">
        <v>17</v>
      </c>
      <c r="F39" s="79"/>
      <c r="G39" s="70"/>
      <c r="H39" s="80"/>
      <c r="I39" s="81"/>
      <c r="J39" s="82"/>
      <c r="K39" s="82"/>
      <c r="L39" s="160"/>
      <c r="M39" s="32"/>
      <c r="N39" s="16"/>
      <c r="O39" s="17"/>
      <c r="P39" s="17"/>
      <c r="Q39" s="12"/>
      <c r="R39" s="15"/>
      <c r="S39" s="15"/>
    </row>
    <row r="40" spans="1:19" ht="27" customHeight="1" hidden="1">
      <c r="A40"/>
      <c r="B40" s="161" t="s">
        <v>33</v>
      </c>
      <c r="C40" s="86"/>
      <c r="D40" s="40" t="s">
        <v>34</v>
      </c>
      <c r="E40" s="41" t="s">
        <v>35</v>
      </c>
      <c r="F40" s="36"/>
      <c r="G40" s="37"/>
      <c r="H40" s="38" t="s">
        <v>29</v>
      </c>
      <c r="I40" s="39">
        <v>0</v>
      </c>
      <c r="J40" s="50">
        <v>0.34</v>
      </c>
      <c r="K40" s="50">
        <v>0.34</v>
      </c>
      <c r="L40" s="162">
        <v>0</v>
      </c>
      <c r="M40" s="32"/>
      <c r="N40" s="16"/>
      <c r="O40" s="17"/>
      <c r="P40" s="17"/>
      <c r="Q40" s="12"/>
      <c r="R40" s="15"/>
      <c r="S40" s="15"/>
    </row>
    <row r="41" spans="2:19" s="18" customFormat="1" ht="27" customHeight="1" hidden="1">
      <c r="B41" s="161" t="s">
        <v>36</v>
      </c>
      <c r="C41" s="86"/>
      <c r="D41" s="40" t="s">
        <v>30</v>
      </c>
      <c r="E41" s="41" t="s">
        <v>37</v>
      </c>
      <c r="F41" s="36"/>
      <c r="G41" s="37"/>
      <c r="H41" s="38" t="s">
        <v>29</v>
      </c>
      <c r="I41" s="39">
        <v>0</v>
      </c>
      <c r="J41" s="50">
        <v>3.59</v>
      </c>
      <c r="K41" s="50">
        <v>3.59</v>
      </c>
      <c r="L41" s="162">
        <v>0</v>
      </c>
      <c r="M41" s="32"/>
      <c r="N41" s="16"/>
      <c r="O41" s="17"/>
      <c r="P41" s="17"/>
      <c r="Q41" s="12"/>
      <c r="R41" s="15"/>
      <c r="S41" s="15"/>
    </row>
    <row r="42" spans="1:19" ht="27" customHeight="1" hidden="1">
      <c r="A42"/>
      <c r="B42" s="163" t="s">
        <v>38</v>
      </c>
      <c r="C42" s="179"/>
      <c r="D42" s="34" t="s">
        <v>29</v>
      </c>
      <c r="E42" s="35" t="s">
        <v>39</v>
      </c>
      <c r="F42" s="36"/>
      <c r="G42" s="37"/>
      <c r="H42" s="38"/>
      <c r="I42" s="39"/>
      <c r="J42" s="50"/>
      <c r="K42" s="50"/>
      <c r="L42" s="162"/>
      <c r="M42" s="42"/>
      <c r="N42" s="16"/>
      <c r="O42" s="17"/>
      <c r="P42" s="17"/>
      <c r="Q42" s="12"/>
      <c r="R42" s="15"/>
      <c r="S42" s="15"/>
    </row>
    <row r="43" spans="1:19" ht="27" customHeight="1" hidden="1">
      <c r="A43"/>
      <c r="B43" s="161" t="s">
        <v>40</v>
      </c>
      <c r="C43" s="86"/>
      <c r="D43" s="40" t="s">
        <v>41</v>
      </c>
      <c r="E43" s="41" t="s">
        <v>39</v>
      </c>
      <c r="F43" s="36"/>
      <c r="G43" s="37"/>
      <c r="H43" s="38" t="s">
        <v>29</v>
      </c>
      <c r="I43" s="39">
        <v>0</v>
      </c>
      <c r="J43" s="50">
        <v>2.29</v>
      </c>
      <c r="K43" s="50">
        <v>2.29</v>
      </c>
      <c r="L43" s="162">
        <v>0</v>
      </c>
      <c r="M43" s="42"/>
      <c r="N43" s="16"/>
      <c r="O43" s="17"/>
      <c r="P43" s="17"/>
      <c r="Q43" s="12"/>
      <c r="R43" s="15"/>
      <c r="S43" s="15"/>
    </row>
    <row r="44" spans="2:19" s="18" customFormat="1" ht="33" customHeight="1" hidden="1">
      <c r="B44" s="161" t="s">
        <v>42</v>
      </c>
      <c r="C44" s="86"/>
      <c r="D44" s="40" t="s">
        <v>43</v>
      </c>
      <c r="E44" s="261" t="s">
        <v>44</v>
      </c>
      <c r="F44" s="261"/>
      <c r="G44" s="261"/>
      <c r="H44" s="38">
        <v>8.5</v>
      </c>
      <c r="I44" s="39">
        <v>0</v>
      </c>
      <c r="J44" s="50">
        <v>1.11</v>
      </c>
      <c r="K44" s="50">
        <v>1.11</v>
      </c>
      <c r="L44" s="162">
        <v>0</v>
      </c>
      <c r="M44" s="42"/>
      <c r="N44" s="16"/>
      <c r="O44" s="17"/>
      <c r="P44" s="17"/>
      <c r="Q44" s="12"/>
      <c r="R44" s="15"/>
      <c r="S44" s="15"/>
    </row>
    <row r="45" spans="1:19" ht="36.75" customHeight="1" hidden="1">
      <c r="A45" s="18"/>
      <c r="B45" s="161" t="s">
        <v>45</v>
      </c>
      <c r="C45" s="86"/>
      <c r="D45" s="40" t="s">
        <v>46</v>
      </c>
      <c r="E45" s="41" t="s">
        <v>47</v>
      </c>
      <c r="F45" s="36"/>
      <c r="G45" s="37"/>
      <c r="H45" s="38" t="s">
        <v>29</v>
      </c>
      <c r="I45" s="39">
        <v>0</v>
      </c>
      <c r="J45" s="50">
        <v>2.23</v>
      </c>
      <c r="K45" s="50">
        <v>2.23</v>
      </c>
      <c r="L45" s="162">
        <v>0</v>
      </c>
      <c r="M45" s="42"/>
      <c r="N45" s="16"/>
      <c r="O45" s="17"/>
      <c r="P45" s="17"/>
      <c r="Q45" s="12"/>
      <c r="R45" s="15"/>
      <c r="S45" s="15"/>
    </row>
    <row r="46" spans="1:19" ht="27" customHeight="1" hidden="1">
      <c r="A46"/>
      <c r="B46" s="163" t="s">
        <v>48</v>
      </c>
      <c r="C46" s="179"/>
      <c r="D46" s="34"/>
      <c r="E46" s="35" t="s">
        <v>49</v>
      </c>
      <c r="F46" s="36"/>
      <c r="G46" s="37"/>
      <c r="H46" s="38"/>
      <c r="I46" s="39"/>
      <c r="J46" s="50"/>
      <c r="K46" s="50"/>
      <c r="L46" s="162"/>
      <c r="M46" s="42"/>
      <c r="N46" s="16"/>
      <c r="O46" s="17"/>
      <c r="P46" s="17"/>
      <c r="Q46" s="12"/>
      <c r="R46" s="15"/>
      <c r="S46" s="15"/>
    </row>
    <row r="47" spans="1:19" ht="27" customHeight="1" hidden="1">
      <c r="A47"/>
      <c r="B47" s="161" t="s">
        <v>50</v>
      </c>
      <c r="C47" s="86"/>
      <c r="D47" s="40" t="s">
        <v>51</v>
      </c>
      <c r="E47" s="41" t="s">
        <v>52</v>
      </c>
      <c r="F47" s="36"/>
      <c r="G47" s="37"/>
      <c r="H47" s="38" t="s">
        <v>29</v>
      </c>
      <c r="I47" s="39">
        <v>0</v>
      </c>
      <c r="J47" s="50">
        <v>9.18</v>
      </c>
      <c r="K47" s="50">
        <v>9.18</v>
      </c>
      <c r="L47" s="162">
        <v>0</v>
      </c>
      <c r="M47" s="42"/>
      <c r="N47" s="16"/>
      <c r="O47" s="17"/>
      <c r="P47" s="17"/>
      <c r="Q47" s="12"/>
      <c r="R47" s="15"/>
      <c r="S47" s="15"/>
    </row>
    <row r="48" spans="1:19" ht="37.5" customHeight="1" hidden="1">
      <c r="A48"/>
      <c r="B48" s="161" t="s">
        <v>53</v>
      </c>
      <c r="C48" s="86"/>
      <c r="D48" s="40" t="s">
        <v>43</v>
      </c>
      <c r="E48" s="261" t="s">
        <v>44</v>
      </c>
      <c r="F48" s="261"/>
      <c r="G48" s="261"/>
      <c r="H48" s="38">
        <v>0</v>
      </c>
      <c r="I48" s="39">
        <v>0</v>
      </c>
      <c r="J48" s="50">
        <v>1.11</v>
      </c>
      <c r="K48" s="50">
        <v>1.11</v>
      </c>
      <c r="L48" s="162">
        <v>0</v>
      </c>
      <c r="M48" s="42"/>
      <c r="N48" s="16"/>
      <c r="O48" s="17"/>
      <c r="P48" s="17"/>
      <c r="Q48" s="12"/>
      <c r="R48" s="15"/>
      <c r="S48" s="15"/>
    </row>
    <row r="49" spans="2:19" s="18" customFormat="1" ht="36" customHeight="1" hidden="1">
      <c r="B49" s="161" t="s">
        <v>54</v>
      </c>
      <c r="C49" s="86"/>
      <c r="D49" s="40" t="s">
        <v>55</v>
      </c>
      <c r="E49" s="41" t="s">
        <v>47</v>
      </c>
      <c r="F49" s="36"/>
      <c r="G49" s="37"/>
      <c r="H49" s="38" t="s">
        <v>29</v>
      </c>
      <c r="I49" s="39">
        <v>0</v>
      </c>
      <c r="J49" s="50">
        <v>2.23</v>
      </c>
      <c r="K49" s="50">
        <v>2.23</v>
      </c>
      <c r="L49" s="162">
        <v>0</v>
      </c>
      <c r="M49" s="42"/>
      <c r="N49" s="16"/>
      <c r="O49" s="17"/>
      <c r="P49" s="17"/>
      <c r="Q49" s="12"/>
      <c r="R49" s="15"/>
      <c r="S49" s="15"/>
    </row>
    <row r="50" spans="2:19" s="18" customFormat="1" ht="36" customHeight="1" hidden="1" outlineLevel="1">
      <c r="B50" s="163" t="s">
        <v>56</v>
      </c>
      <c r="C50" s="179"/>
      <c r="D50" s="34" t="s">
        <v>29</v>
      </c>
      <c r="E50" s="35" t="s">
        <v>57</v>
      </c>
      <c r="F50" s="36"/>
      <c r="G50" s="37"/>
      <c r="H50" s="38"/>
      <c r="I50" s="39"/>
      <c r="J50" s="50"/>
      <c r="K50" s="50"/>
      <c r="L50" s="162"/>
      <c r="M50" s="42"/>
      <c r="N50" s="16"/>
      <c r="O50" s="17"/>
      <c r="P50" s="17"/>
      <c r="Q50" s="12"/>
      <c r="R50" s="15"/>
      <c r="S50" s="15"/>
    </row>
    <row r="51" spans="1:19" ht="27" customHeight="1" hidden="1" outlineLevel="1">
      <c r="A51"/>
      <c r="B51" s="161"/>
      <c r="C51" s="86"/>
      <c r="D51" s="40" t="s">
        <v>58</v>
      </c>
      <c r="E51" s="47" t="s">
        <v>59</v>
      </c>
      <c r="F51" s="47"/>
      <c r="G51" s="47"/>
      <c r="H51" s="39" t="s">
        <v>29</v>
      </c>
      <c r="I51" s="39"/>
      <c r="J51" s="50">
        <v>5.86</v>
      </c>
      <c r="K51" s="50">
        <v>5.86</v>
      </c>
      <c r="L51" s="162">
        <v>0</v>
      </c>
      <c r="M51" s="42"/>
      <c r="N51" s="46"/>
      <c r="O51" s="17"/>
      <c r="P51" s="17"/>
      <c r="Q51" s="12"/>
      <c r="R51" s="15"/>
      <c r="S51" s="15"/>
    </row>
    <row r="52" spans="2:19" s="18" customFormat="1" ht="33" customHeight="1" hidden="1" outlineLevel="1">
      <c r="B52" s="161"/>
      <c r="C52" s="86"/>
      <c r="D52" s="40" t="s">
        <v>43</v>
      </c>
      <c r="E52" s="282" t="s">
        <v>60</v>
      </c>
      <c r="F52" s="282"/>
      <c r="G52" s="282"/>
      <c r="H52" s="39">
        <v>18.4</v>
      </c>
      <c r="I52" s="39"/>
      <c r="J52" s="50">
        <v>1.11</v>
      </c>
      <c r="K52" s="50">
        <v>1.11</v>
      </c>
      <c r="L52" s="162">
        <v>0</v>
      </c>
      <c r="M52" s="42"/>
      <c r="N52" s="46"/>
      <c r="O52" s="17"/>
      <c r="P52" s="17"/>
      <c r="Q52" s="12"/>
      <c r="R52" s="15"/>
      <c r="S52" s="15"/>
    </row>
    <row r="53" spans="1:19" ht="39" customHeight="1" hidden="1" outlineLevel="1">
      <c r="A53" s="18"/>
      <c r="B53" s="161"/>
      <c r="C53" s="86"/>
      <c r="D53" s="40" t="s">
        <v>61</v>
      </c>
      <c r="E53" s="47" t="s">
        <v>62</v>
      </c>
      <c r="F53" s="51"/>
      <c r="G53" s="51"/>
      <c r="H53" s="39" t="s">
        <v>29</v>
      </c>
      <c r="I53" s="39"/>
      <c r="J53" s="50">
        <v>3.8</v>
      </c>
      <c r="K53" s="50">
        <v>3.8</v>
      </c>
      <c r="L53" s="162">
        <v>0</v>
      </c>
      <c r="M53" s="42"/>
      <c r="N53" s="46"/>
      <c r="O53" s="17"/>
      <c r="P53" s="17"/>
      <c r="Q53" s="12"/>
      <c r="R53" s="15"/>
      <c r="S53" s="15"/>
    </row>
    <row r="54" spans="1:19" ht="36.75" customHeight="1" hidden="1" outlineLevel="1">
      <c r="A54" s="18"/>
      <c r="B54" s="161"/>
      <c r="C54" s="86"/>
      <c r="D54" s="40" t="s">
        <v>63</v>
      </c>
      <c r="E54" s="282" t="s">
        <v>64</v>
      </c>
      <c r="F54" s="282"/>
      <c r="G54" s="282"/>
      <c r="H54" s="39" t="s">
        <v>29</v>
      </c>
      <c r="I54" s="39"/>
      <c r="J54" s="50">
        <v>1.05</v>
      </c>
      <c r="K54" s="50">
        <v>1.05</v>
      </c>
      <c r="L54" s="162">
        <v>0</v>
      </c>
      <c r="M54" s="42"/>
      <c r="N54" s="46"/>
      <c r="O54" s="17"/>
      <c r="P54" s="17"/>
      <c r="Q54" s="12"/>
      <c r="R54" s="15"/>
      <c r="S54" s="15"/>
    </row>
    <row r="55" spans="1:19" ht="32.25" customHeight="1" hidden="1" collapsed="1">
      <c r="A55" s="18"/>
      <c r="B55" s="164"/>
      <c r="C55" s="85"/>
      <c r="D55" s="86"/>
      <c r="E55" s="41"/>
      <c r="F55" s="36"/>
      <c r="G55" s="48" t="s">
        <v>65</v>
      </c>
      <c r="H55" s="83"/>
      <c r="I55" s="83"/>
      <c r="J55" s="49"/>
      <c r="K55" s="49"/>
      <c r="L55" s="165">
        <v>0</v>
      </c>
      <c r="M55" s="42"/>
      <c r="N55" s="46"/>
      <c r="O55" s="17"/>
      <c r="P55" s="17"/>
      <c r="Q55" s="12"/>
      <c r="R55" s="15"/>
      <c r="S55" s="15"/>
    </row>
    <row r="56" spans="2:19" ht="27" customHeight="1" thickBot="1">
      <c r="B56" s="88" t="s">
        <v>169</v>
      </c>
      <c r="C56" s="177"/>
      <c r="D56" s="98" t="s">
        <v>2</v>
      </c>
      <c r="E56" s="215" t="s">
        <v>161</v>
      </c>
      <c r="F56" s="216"/>
      <c r="G56" s="217"/>
      <c r="H56" s="89"/>
      <c r="I56" s="101" t="s">
        <v>2</v>
      </c>
      <c r="J56" s="207" t="s">
        <v>109</v>
      </c>
      <c r="K56" s="208"/>
      <c r="L56" s="99">
        <f>SUM(L57:L58)</f>
        <v>417.66689327999995</v>
      </c>
      <c r="M56" s="32"/>
      <c r="N56" s="12"/>
      <c r="O56" s="33"/>
      <c r="P56" s="12"/>
      <c r="Q56" s="12"/>
      <c r="R56" s="15"/>
      <c r="S56" s="15"/>
    </row>
    <row r="57" spans="2:19" s="18" customFormat="1" ht="16.5" customHeight="1">
      <c r="B57" s="202" t="s">
        <v>170</v>
      </c>
      <c r="C57" s="184" t="s">
        <v>127</v>
      </c>
      <c r="D57" s="190">
        <v>100720</v>
      </c>
      <c r="E57" s="209" t="s">
        <v>162</v>
      </c>
      <c r="F57" s="210"/>
      <c r="G57" s="211"/>
      <c r="H57" s="116" t="s">
        <v>31</v>
      </c>
      <c r="I57" s="120">
        <v>21.84</v>
      </c>
      <c r="J57" s="197">
        <v>7.51</v>
      </c>
      <c r="K57" s="115">
        <f>J57*23.94/100+J57</f>
        <v>9.307894</v>
      </c>
      <c r="L57" s="156">
        <f>K57*I57</f>
        <v>203.28440496</v>
      </c>
      <c r="M57" s="42"/>
      <c r="N57" s="16"/>
      <c r="O57" s="17"/>
      <c r="P57" s="17"/>
      <c r="Q57" s="12"/>
      <c r="R57" s="15"/>
      <c r="S57" s="15"/>
    </row>
    <row r="58" spans="2:19" s="18" customFormat="1" ht="16.5" customHeight="1" thickBot="1">
      <c r="B58" s="202" t="s">
        <v>171</v>
      </c>
      <c r="C58" s="184" t="s">
        <v>127</v>
      </c>
      <c r="D58" s="190">
        <v>100740</v>
      </c>
      <c r="E58" s="212" t="s">
        <v>163</v>
      </c>
      <c r="F58" s="213"/>
      <c r="G58" s="214"/>
      <c r="H58" s="117" t="s">
        <v>31</v>
      </c>
      <c r="I58" s="119">
        <v>21.84</v>
      </c>
      <c r="J58" s="197">
        <v>7.92</v>
      </c>
      <c r="K58" s="115">
        <f>J58*23.94/100+J58</f>
        <v>9.816048</v>
      </c>
      <c r="L58" s="156">
        <f>K58*I58</f>
        <v>214.38248832</v>
      </c>
      <c r="M58" s="42"/>
      <c r="N58" s="16"/>
      <c r="O58" s="17"/>
      <c r="P58" s="17"/>
      <c r="Q58" s="12"/>
      <c r="R58" s="15"/>
      <c r="S58" s="15"/>
    </row>
    <row r="59" spans="2:19" ht="27" customHeight="1" thickBot="1">
      <c r="B59" s="88" t="s">
        <v>133</v>
      </c>
      <c r="C59" s="177"/>
      <c r="D59" s="98" t="s">
        <v>2</v>
      </c>
      <c r="E59" s="215" t="s">
        <v>124</v>
      </c>
      <c r="F59" s="216"/>
      <c r="G59" s="217"/>
      <c r="H59" s="89"/>
      <c r="I59" s="101" t="s">
        <v>2</v>
      </c>
      <c r="J59" s="207" t="s">
        <v>110</v>
      </c>
      <c r="K59" s="208"/>
      <c r="L59" s="99">
        <f>SUM(L60:L60)</f>
        <v>616.502348</v>
      </c>
      <c r="M59" s="32"/>
      <c r="N59" s="12"/>
      <c r="O59" s="33"/>
      <c r="P59" s="12"/>
      <c r="Q59" s="12"/>
      <c r="R59" s="15"/>
      <c r="S59" s="15"/>
    </row>
    <row r="60" spans="2:19" s="18" customFormat="1" ht="16.5" customHeight="1">
      <c r="B60" s="202" t="s">
        <v>134</v>
      </c>
      <c r="C60" s="184" t="s">
        <v>127</v>
      </c>
      <c r="D60" s="193">
        <v>98524</v>
      </c>
      <c r="E60" s="285" t="s">
        <v>111</v>
      </c>
      <c r="F60" s="286"/>
      <c r="G60" s="287"/>
      <c r="H60" s="116" t="s">
        <v>31</v>
      </c>
      <c r="I60" s="119">
        <v>209</v>
      </c>
      <c r="J60" s="199">
        <v>2.38</v>
      </c>
      <c r="K60" s="115">
        <f>J60*23.94/100+J60</f>
        <v>2.949772</v>
      </c>
      <c r="L60" s="156">
        <f>K60*I60</f>
        <v>616.502348</v>
      </c>
      <c r="M60" s="42"/>
      <c r="N60" s="16"/>
      <c r="O60" s="17"/>
      <c r="P60" s="17"/>
      <c r="Q60" s="12"/>
      <c r="R60" s="15"/>
      <c r="S60" s="15"/>
    </row>
    <row r="61" spans="1:19" ht="18.75" customHeight="1" thickBot="1">
      <c r="A61" s="18"/>
      <c r="B61" s="164"/>
      <c r="C61" s="85"/>
      <c r="D61" s="85"/>
      <c r="E61" s="36"/>
      <c r="F61" s="36"/>
      <c r="G61" s="90"/>
      <c r="H61" s="83"/>
      <c r="I61" s="83"/>
      <c r="J61" s="84"/>
      <c r="K61" s="84"/>
      <c r="L61" s="166"/>
      <c r="M61" s="42"/>
      <c r="N61" s="46"/>
      <c r="O61" s="17"/>
      <c r="P61" s="17"/>
      <c r="Q61" s="12"/>
      <c r="R61" s="15"/>
      <c r="S61" s="15"/>
    </row>
    <row r="62" spans="1:19" ht="16.5" customHeight="1" thickBot="1">
      <c r="A62"/>
      <c r="B62" s="167"/>
      <c r="C62" s="91"/>
      <c r="D62" s="279" t="str">
        <f>DADOS!D5</f>
        <v>Caçapava do Sul, 15 de Junho de 2021</v>
      </c>
      <c r="E62" s="280"/>
      <c r="F62" s="280"/>
      <c r="G62" s="280"/>
      <c r="H62" s="72"/>
      <c r="I62" s="92"/>
      <c r="J62" s="283" t="s">
        <v>66</v>
      </c>
      <c r="K62" s="284"/>
      <c r="L62" s="93">
        <f>L12+L14+L18+L25+L33+L36+L56+L59</f>
        <v>156793.84763312</v>
      </c>
      <c r="M62" s="42"/>
      <c r="N62" s="16"/>
      <c r="O62" s="17"/>
      <c r="P62" s="17"/>
      <c r="Q62" s="12"/>
      <c r="R62" s="15"/>
      <c r="S62" s="15"/>
    </row>
    <row r="63" spans="2:19" s="18" customFormat="1" ht="27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70"/>
      <c r="M63" s="94"/>
      <c r="N63" s="94"/>
      <c r="O63" s="94"/>
      <c r="P63" s="17"/>
      <c r="Q63" s="12"/>
      <c r="R63" s="15"/>
      <c r="S63" s="15"/>
    </row>
    <row r="64" spans="1:19" ht="28.5" customHeight="1">
      <c r="A64"/>
      <c r="B64" s="168"/>
      <c r="C64" s="169"/>
      <c r="D64" s="278" t="s">
        <v>78</v>
      </c>
      <c r="E64" s="278"/>
      <c r="F64" s="278"/>
      <c r="G64" s="171" t="s">
        <v>78</v>
      </c>
      <c r="H64" s="278" t="s">
        <v>78</v>
      </c>
      <c r="I64" s="278"/>
      <c r="J64" s="278"/>
      <c r="K64" s="278"/>
      <c r="L64" s="170"/>
      <c r="M64" s="94"/>
      <c r="N64" s="94"/>
      <c r="O64" s="94"/>
      <c r="P64" s="52"/>
      <c r="Q64" s="12"/>
      <c r="R64" s="15"/>
      <c r="S64" s="15"/>
    </row>
    <row r="65" spans="2:19" s="18" customFormat="1" ht="28.5" customHeight="1">
      <c r="B65" s="168"/>
      <c r="C65" s="169"/>
      <c r="D65" s="277" t="str">
        <f>DADOS!D13</f>
        <v>Pacífico J. Vargas - Arquiteto e Urbanista CAU-RS A12.407-9</v>
      </c>
      <c r="E65" s="277"/>
      <c r="F65" s="277"/>
      <c r="G65" s="172" t="str">
        <f>DADOS!D12</f>
        <v>Nilvo T. Dorneles - Secretario de planejamento e Meio Ambiente</v>
      </c>
      <c r="H65" s="281" t="str">
        <f>DADOS!D11</f>
        <v>Giovani Amestoy - Prefeito Municipal</v>
      </c>
      <c r="I65" s="281"/>
      <c r="J65" s="281"/>
      <c r="K65" s="281"/>
      <c r="L65" s="170"/>
      <c r="M65" s="94"/>
      <c r="N65" s="94"/>
      <c r="O65" s="94"/>
      <c r="P65" s="52"/>
      <c r="Q65" s="12"/>
      <c r="R65" s="15"/>
      <c r="S65" s="15"/>
    </row>
    <row r="66" spans="2:19" ht="28.5" customHeight="1" thickBot="1"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5"/>
      <c r="M66" s="94"/>
      <c r="N66" s="94"/>
      <c r="O66" s="94"/>
      <c r="P66" s="53"/>
      <c r="Q66" s="12"/>
      <c r="R66" s="15"/>
      <c r="S66" s="15"/>
    </row>
    <row r="67" spans="2:15" ht="23.25" customHeight="1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2:15" ht="21" customHeight="1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2:15" ht="21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2:15" ht="21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2:12" ht="13.5" customHeight="1">
      <c r="B71" s="19"/>
      <c r="C71" s="19"/>
      <c r="D71" s="19"/>
      <c r="E71" s="19"/>
      <c r="F71" s="19"/>
      <c r="G71" s="19"/>
      <c r="H71" s="19"/>
      <c r="I71" s="19"/>
      <c r="J71" s="54"/>
      <c r="K71" s="54"/>
      <c r="L71" s="19"/>
    </row>
    <row r="72" spans="2:12" ht="13.5" customHeight="1">
      <c r="B72" s="19"/>
      <c r="C72" s="19"/>
      <c r="D72" s="19"/>
      <c r="E72" s="19"/>
      <c r="F72" s="19"/>
      <c r="G72" s="19"/>
      <c r="H72" s="19"/>
      <c r="I72" s="19"/>
      <c r="J72" s="54"/>
      <c r="K72" s="54"/>
      <c r="L72" s="19"/>
    </row>
    <row r="73" spans="2:12" ht="13.5" customHeight="1">
      <c r="B73" s="19"/>
      <c r="C73" s="19"/>
      <c r="D73" s="19"/>
      <c r="E73" s="19"/>
      <c r="F73" s="19"/>
      <c r="G73" s="19"/>
      <c r="H73" s="19"/>
      <c r="I73" s="19"/>
      <c r="J73" s="54"/>
      <c r="K73" s="54"/>
      <c r="L73" s="19"/>
    </row>
    <row r="74" spans="2:12" ht="13.5" customHeight="1">
      <c r="B74" s="19"/>
      <c r="C74" s="19"/>
      <c r="D74" s="19"/>
      <c r="E74" s="19"/>
      <c r="F74" s="19"/>
      <c r="G74" s="19"/>
      <c r="H74" s="19"/>
      <c r="I74" s="19"/>
      <c r="J74" s="54"/>
      <c r="K74" s="54"/>
      <c r="L74" s="19"/>
    </row>
    <row r="75" spans="2:12" ht="13.5" customHeight="1">
      <c r="B75" s="19"/>
      <c r="C75" s="19"/>
      <c r="D75" s="19"/>
      <c r="E75" s="19"/>
      <c r="F75" s="19"/>
      <c r="G75" s="19"/>
      <c r="H75" s="19"/>
      <c r="I75" s="19"/>
      <c r="J75" s="54"/>
      <c r="K75" s="54"/>
      <c r="L75" s="19"/>
    </row>
    <row r="76" spans="2:12" ht="13.5" customHeight="1">
      <c r="B76" s="19"/>
      <c r="C76" s="19"/>
      <c r="D76" s="19"/>
      <c r="E76" s="19"/>
      <c r="F76" s="19"/>
      <c r="G76" s="19"/>
      <c r="H76" s="19"/>
      <c r="I76" s="19"/>
      <c r="J76" s="54"/>
      <c r="K76" s="54"/>
      <c r="L76" s="19"/>
    </row>
    <row r="77" spans="2:12" ht="13.5" customHeight="1">
      <c r="B77" s="19"/>
      <c r="C77" s="19"/>
      <c r="D77" s="19"/>
      <c r="E77" s="19"/>
      <c r="F77" s="19"/>
      <c r="G77" s="19"/>
      <c r="H77" s="19"/>
      <c r="I77" s="19"/>
      <c r="J77" s="54"/>
      <c r="K77" s="54"/>
      <c r="L77" s="19"/>
    </row>
    <row r="78" spans="2:12" ht="13.5" customHeight="1">
      <c r="B78" s="19"/>
      <c r="C78" s="19"/>
      <c r="D78" s="19"/>
      <c r="E78" s="19"/>
      <c r="F78" s="19"/>
      <c r="G78" s="19"/>
      <c r="H78" s="19"/>
      <c r="I78" s="19"/>
      <c r="J78" s="54"/>
      <c r="K78" s="54"/>
      <c r="L78" s="19"/>
    </row>
    <row r="79" spans="2:12" ht="13.5" customHeight="1">
      <c r="B79" s="19"/>
      <c r="C79" s="19"/>
      <c r="D79" s="19"/>
      <c r="E79" s="19"/>
      <c r="F79" s="19"/>
      <c r="G79" s="19"/>
      <c r="H79" s="19"/>
      <c r="I79" s="19"/>
      <c r="J79" s="54"/>
      <c r="K79" s="54"/>
      <c r="L79" s="19"/>
    </row>
    <row r="80" spans="2:12" ht="13.5" customHeight="1">
      <c r="B80" s="19"/>
      <c r="C80" s="19"/>
      <c r="D80" s="19"/>
      <c r="E80" s="19"/>
      <c r="F80" s="19"/>
      <c r="G80" s="19"/>
      <c r="H80" s="19"/>
      <c r="I80" s="19"/>
      <c r="J80" s="54"/>
      <c r="K80" s="54"/>
      <c r="L80" s="19"/>
    </row>
    <row r="81" spans="2:12" ht="13.5" customHeight="1">
      <c r="B81" s="19"/>
      <c r="C81" s="19"/>
      <c r="D81" s="19"/>
      <c r="E81" s="19"/>
      <c r="F81" s="19"/>
      <c r="G81" s="19"/>
      <c r="H81" s="19"/>
      <c r="I81" s="19"/>
      <c r="J81" s="54"/>
      <c r="K81" s="54"/>
      <c r="L81" s="19"/>
    </row>
  </sheetData>
  <sheetProtection/>
  <mergeCells count="62">
    <mergeCell ref="C9:C10"/>
    <mergeCell ref="E12:G12"/>
    <mergeCell ref="E22:G22"/>
    <mergeCell ref="E19:G19"/>
    <mergeCell ref="E21:G21"/>
    <mergeCell ref="E35:G35"/>
    <mergeCell ref="H64:K64"/>
    <mergeCell ref="D62:G62"/>
    <mergeCell ref="H65:K65"/>
    <mergeCell ref="E54:G54"/>
    <mergeCell ref="J62:K62"/>
    <mergeCell ref="E60:G60"/>
    <mergeCell ref="E56:G56"/>
    <mergeCell ref="J56:K56"/>
    <mergeCell ref="E34:G34"/>
    <mergeCell ref="E25:G25"/>
    <mergeCell ref="E28:G28"/>
    <mergeCell ref="E14:G14"/>
    <mergeCell ref="D65:F65"/>
    <mergeCell ref="D64:F64"/>
    <mergeCell ref="E52:G52"/>
    <mergeCell ref="E27:G27"/>
    <mergeCell ref="E36:G36"/>
    <mergeCell ref="E29:G29"/>
    <mergeCell ref="E44:G44"/>
    <mergeCell ref="E48:G48"/>
    <mergeCell ref="E9:G10"/>
    <mergeCell ref="H9:H10"/>
    <mergeCell ref="I9:I10"/>
    <mergeCell ref="J9:J10"/>
    <mergeCell ref="E37:G37"/>
    <mergeCell ref="E38:G38"/>
    <mergeCell ref="E32:G32"/>
    <mergeCell ref="E13:G13"/>
    <mergeCell ref="I7:J8"/>
    <mergeCell ref="J18:K18"/>
    <mergeCell ref="B3:E8"/>
    <mergeCell ref="F3:G8"/>
    <mergeCell ref="H3:L4"/>
    <mergeCell ref="E15:G15"/>
    <mergeCell ref="E17:G17"/>
    <mergeCell ref="I5:L6"/>
    <mergeCell ref="K9:K10"/>
    <mergeCell ref="J12:K12"/>
    <mergeCell ref="E33:G33"/>
    <mergeCell ref="J33:K33"/>
    <mergeCell ref="E16:G16"/>
    <mergeCell ref="E23:G23"/>
    <mergeCell ref="E24:G24"/>
    <mergeCell ref="L9:L10"/>
    <mergeCell ref="J14:K14"/>
    <mergeCell ref="E18:G18"/>
    <mergeCell ref="J36:K36"/>
    <mergeCell ref="E57:G57"/>
    <mergeCell ref="E58:G58"/>
    <mergeCell ref="E59:G59"/>
    <mergeCell ref="J59:K59"/>
    <mergeCell ref="B9:B10"/>
    <mergeCell ref="D9:D10"/>
    <mergeCell ref="J25:K25"/>
    <mergeCell ref="E30:G30"/>
    <mergeCell ref="E31:G31"/>
  </mergeCells>
  <printOptions horizontalCentered="1"/>
  <pageMargins left="0.39370078740157477" right="0.39370078740157477" top="1.1811023622047243" bottom="0.7874015748031495" header="0.7874015748031495" footer="0.39370078740157477"/>
  <pageSetup fitToHeight="0" fitToWidth="1" horizontalDpi="600" verticalDpi="600" orientation="landscape" paperSize="9" scale="62" r:id="rId4"/>
  <rowBreaks count="1" manualBreakCount="1">
    <brk id="58" min="1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zoomScalePageLayoutView="0" workbookViewId="0" topLeftCell="A3">
      <selection activeCell="C25" sqref="C25:H25"/>
    </sheetView>
  </sheetViews>
  <sheetFormatPr defaultColWidth="8.5" defaultRowHeight="14.25"/>
  <cols>
    <col min="1" max="1" width="8.5" style="10" customWidth="1"/>
    <col min="2" max="2" width="34.09765625" style="58" customWidth="1"/>
    <col min="3" max="3" width="7.8984375" style="10" customWidth="1"/>
    <col min="4" max="4" width="13.09765625" style="58" customWidth="1"/>
    <col min="5" max="5" width="9.19921875" style="10" customWidth="1"/>
    <col min="6" max="6" width="13.09765625" style="10" customWidth="1"/>
    <col min="7" max="7" width="8.69921875" style="10" bestFit="1" customWidth="1"/>
    <col min="8" max="8" width="13.09765625" style="10" customWidth="1"/>
    <col min="9" max="9" width="8.69921875" style="10" bestFit="1" customWidth="1"/>
    <col min="10" max="10" width="13.09765625" style="10" customWidth="1"/>
    <col min="11" max="11" width="13.8984375" style="10" customWidth="1"/>
    <col min="12" max="12" width="8.59765625" style="10" customWidth="1"/>
    <col min="13" max="16384" width="8.5" style="10" customWidth="1"/>
  </cols>
  <sheetData>
    <row r="1" spans="1:12" ht="14.2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61.5" customHeight="1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20" ht="19.5" customHeight="1">
      <c r="A3" s="312" t="s">
        <v>116</v>
      </c>
      <c r="B3" s="313"/>
      <c r="C3" s="313"/>
      <c r="D3" s="313"/>
      <c r="E3" s="313"/>
      <c r="F3" s="306" t="s">
        <v>22</v>
      </c>
      <c r="G3" s="307"/>
      <c r="H3" s="307"/>
      <c r="I3" s="307"/>
      <c r="J3" s="307"/>
      <c r="K3" s="307"/>
      <c r="L3" s="308"/>
      <c r="M3" s="23"/>
      <c r="N3" s="23"/>
      <c r="O3" s="23"/>
      <c r="P3" s="23"/>
      <c r="Q3" s="23"/>
      <c r="R3" s="23"/>
      <c r="S3" s="23"/>
      <c r="T3" s="12"/>
    </row>
    <row r="4" spans="1:20" ht="9.75" customHeight="1">
      <c r="A4" s="314"/>
      <c r="B4" s="315"/>
      <c r="C4" s="315"/>
      <c r="D4" s="315"/>
      <c r="E4" s="315"/>
      <c r="F4" s="309"/>
      <c r="G4" s="310"/>
      <c r="H4" s="310"/>
      <c r="I4" s="310"/>
      <c r="J4" s="310"/>
      <c r="K4" s="310"/>
      <c r="L4" s="311"/>
      <c r="M4" s="23"/>
      <c r="N4" s="23"/>
      <c r="O4" s="23"/>
      <c r="P4" s="23"/>
      <c r="Q4" s="23"/>
      <c r="R4" s="23"/>
      <c r="S4" s="23"/>
      <c r="T4" s="12"/>
    </row>
    <row r="5" spans="1:20" ht="19.5" customHeight="1">
      <c r="A5" s="314"/>
      <c r="B5" s="315"/>
      <c r="C5" s="315"/>
      <c r="D5" s="315"/>
      <c r="E5" s="315"/>
      <c r="F5" s="126" t="s">
        <v>9</v>
      </c>
      <c r="G5" s="302" t="str">
        <f>DADOS!D15</f>
        <v>E.M.E.F. Patrício D. Ferreira - Proteção com Muro de Alvenaria</v>
      </c>
      <c r="H5" s="302"/>
      <c r="I5" s="302"/>
      <c r="J5" s="302"/>
      <c r="K5" s="302"/>
      <c r="L5" s="303"/>
      <c r="M5" s="26"/>
      <c r="N5" s="26"/>
      <c r="O5" s="26"/>
      <c r="P5" s="26"/>
      <c r="Q5" s="26"/>
      <c r="R5" s="26"/>
      <c r="S5" s="26"/>
      <c r="T5" s="12"/>
    </row>
    <row r="6" spans="1:20" ht="7.5" customHeight="1">
      <c r="A6" s="314"/>
      <c r="B6" s="315"/>
      <c r="C6" s="315"/>
      <c r="D6" s="315"/>
      <c r="E6" s="315"/>
      <c r="F6" s="127"/>
      <c r="G6" s="304"/>
      <c r="H6" s="304"/>
      <c r="I6" s="304"/>
      <c r="J6" s="304"/>
      <c r="K6" s="304"/>
      <c r="L6" s="305"/>
      <c r="M6" s="26"/>
      <c r="N6" s="26"/>
      <c r="O6" s="26"/>
      <c r="P6" s="26"/>
      <c r="Q6" s="26"/>
      <c r="R6" s="26"/>
      <c r="S6" s="26"/>
      <c r="T6" s="12"/>
    </row>
    <row r="7" spans="1:20" ht="19.5" customHeight="1" thickBot="1">
      <c r="A7" s="316"/>
      <c r="B7" s="317"/>
      <c r="C7" s="317"/>
      <c r="D7" s="317"/>
      <c r="E7" s="317"/>
      <c r="F7" s="128" t="s">
        <v>23</v>
      </c>
      <c r="G7" s="295" t="str">
        <f>DADOS!D7</f>
        <v>Maio - 2021 - Com desoneração</v>
      </c>
      <c r="H7" s="295"/>
      <c r="I7" s="295"/>
      <c r="J7" s="296"/>
      <c r="K7" s="129" t="s">
        <v>93</v>
      </c>
      <c r="L7" s="130">
        <f>BDI!E24</f>
        <v>23.94</v>
      </c>
      <c r="M7" s="21"/>
      <c r="N7" s="21"/>
      <c r="O7" s="21"/>
      <c r="P7" s="21"/>
      <c r="Q7" s="28"/>
      <c r="R7" s="25"/>
      <c r="S7" s="29"/>
      <c r="T7" s="12"/>
    </row>
    <row r="8" spans="1:12" ht="19.5" customHeight="1" thickBot="1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2"/>
    </row>
    <row r="9" spans="1:12" ht="19.5" customHeight="1">
      <c r="A9" s="326" t="s">
        <v>70</v>
      </c>
      <c r="B9" s="327"/>
      <c r="C9" s="332" t="s">
        <v>123</v>
      </c>
      <c r="D9" s="332"/>
      <c r="E9" s="332"/>
      <c r="F9" s="332"/>
      <c r="G9" s="332"/>
      <c r="H9" s="332"/>
      <c r="I9" s="332"/>
      <c r="J9" s="332"/>
      <c r="K9" s="135"/>
      <c r="L9" s="136"/>
    </row>
    <row r="10" spans="1:12" ht="19.5" customHeight="1">
      <c r="A10" s="328"/>
      <c r="B10" s="329"/>
      <c r="C10" s="333" t="s">
        <v>112</v>
      </c>
      <c r="D10" s="333"/>
      <c r="E10" s="333" t="s">
        <v>113</v>
      </c>
      <c r="F10" s="333"/>
      <c r="G10" s="333" t="s">
        <v>114</v>
      </c>
      <c r="H10" s="333"/>
      <c r="I10" s="333" t="s">
        <v>115</v>
      </c>
      <c r="J10" s="333"/>
      <c r="K10" s="137" t="s">
        <v>117</v>
      </c>
      <c r="L10" s="138"/>
    </row>
    <row r="11" spans="1:12" ht="16.5" customHeight="1" thickBot="1">
      <c r="A11" s="330"/>
      <c r="B11" s="331"/>
      <c r="C11" s="139" t="s">
        <v>67</v>
      </c>
      <c r="D11" s="139" t="s">
        <v>118</v>
      </c>
      <c r="E11" s="139" t="s">
        <v>67</v>
      </c>
      <c r="F11" s="139" t="s">
        <v>118</v>
      </c>
      <c r="G11" s="139" t="s">
        <v>67</v>
      </c>
      <c r="H11" s="139" t="s">
        <v>118</v>
      </c>
      <c r="I11" s="139" t="s">
        <v>67</v>
      </c>
      <c r="J11" s="139" t="s">
        <v>118</v>
      </c>
      <c r="K11" s="139" t="s">
        <v>119</v>
      </c>
      <c r="L11" s="140" t="s">
        <v>67</v>
      </c>
    </row>
    <row r="12" spans="1:12" ht="24" customHeight="1">
      <c r="A12" s="72"/>
      <c r="L12" s="121"/>
    </row>
    <row r="13" spans="1:12" ht="17.25" customHeight="1">
      <c r="A13" s="143">
        <v>1</v>
      </c>
      <c r="B13" s="144" t="str">
        <f>ORÇAMENTO!E12</f>
        <v>SERVIÇOS PRELIMINARES</v>
      </c>
      <c r="C13" s="133">
        <v>100</v>
      </c>
      <c r="D13" s="134">
        <f aca="true" t="shared" si="0" ref="D13:D20">K13*C13/100</f>
        <v>165.89369000000002</v>
      </c>
      <c r="E13" s="133"/>
      <c r="F13" s="134">
        <f aca="true" t="shared" si="1" ref="F13:F20">K13*E13/100</f>
        <v>0</v>
      </c>
      <c r="G13" s="133"/>
      <c r="H13" s="134">
        <f aca="true" t="shared" si="2" ref="H13:H20">K13*G13/100</f>
        <v>0</v>
      </c>
      <c r="I13" s="133"/>
      <c r="J13" s="134">
        <f aca="true" t="shared" si="3" ref="J13:J20">K13*I13/100</f>
        <v>0</v>
      </c>
      <c r="K13" s="141">
        <f>ORÇAMENTO!L12</f>
        <v>165.89369000000002</v>
      </c>
      <c r="L13" s="145">
        <f aca="true" t="shared" si="4" ref="L13:L20">(D13+F13+H13+J13)*100/K13</f>
        <v>100</v>
      </c>
    </row>
    <row r="14" spans="1:12" s="56" customFormat="1" ht="15.75">
      <c r="A14" s="143">
        <v>2</v>
      </c>
      <c r="B14" s="144" t="str">
        <f>ORÇAMENTO!E14</f>
        <v>ESCAVAÇÕES P/FUNDAÇÕES - MURO</v>
      </c>
      <c r="C14" s="133">
        <v>100</v>
      </c>
      <c r="D14" s="134">
        <f t="shared" si="0"/>
        <v>2993.651593659999</v>
      </c>
      <c r="E14" s="133"/>
      <c r="F14" s="134">
        <f t="shared" si="1"/>
        <v>0</v>
      </c>
      <c r="G14" s="133"/>
      <c r="H14" s="134">
        <f t="shared" si="2"/>
        <v>0</v>
      </c>
      <c r="I14" s="133"/>
      <c r="J14" s="134">
        <f t="shared" si="3"/>
        <v>0</v>
      </c>
      <c r="K14" s="141">
        <f>ORÇAMENTO!L14</f>
        <v>2993.6515936599994</v>
      </c>
      <c r="L14" s="145">
        <f t="shared" si="4"/>
        <v>99.99999999999999</v>
      </c>
    </row>
    <row r="15" spans="1:12" s="56" customFormat="1" ht="15.75">
      <c r="A15" s="143">
        <v>3</v>
      </c>
      <c r="B15" s="144" t="str">
        <f>ORÇAMENTO!E18</f>
        <v>FUNDAÇÕES E BALDRAME - MURO</v>
      </c>
      <c r="C15" s="133">
        <v>50</v>
      </c>
      <c r="D15" s="134">
        <f t="shared" si="0"/>
        <v>21468.52439944</v>
      </c>
      <c r="E15" s="133">
        <v>50</v>
      </c>
      <c r="F15" s="134">
        <f t="shared" si="1"/>
        <v>21468.52439944</v>
      </c>
      <c r="G15" s="133"/>
      <c r="H15" s="134">
        <f t="shared" si="2"/>
        <v>0</v>
      </c>
      <c r="I15" s="133"/>
      <c r="J15" s="134">
        <f t="shared" si="3"/>
        <v>0</v>
      </c>
      <c r="K15" s="141">
        <f>ORÇAMENTO!L18</f>
        <v>42937.04879888</v>
      </c>
      <c r="L15" s="145">
        <f t="shared" si="4"/>
        <v>100</v>
      </c>
    </row>
    <row r="16" spans="1:12" s="56" customFormat="1" ht="15.75">
      <c r="A16" s="143">
        <v>4</v>
      </c>
      <c r="B16" s="144" t="str">
        <f>ORÇAMENTO!E25</f>
        <v>PILASTRAS E CINTAMENTOS - MURO</v>
      </c>
      <c r="C16" s="133">
        <v>20</v>
      </c>
      <c r="D16" s="134">
        <f t="shared" si="0"/>
        <v>8132.7018854279995</v>
      </c>
      <c r="E16" s="133">
        <v>20</v>
      </c>
      <c r="F16" s="134">
        <f t="shared" si="1"/>
        <v>8132.7018854279995</v>
      </c>
      <c r="G16" s="133">
        <v>40</v>
      </c>
      <c r="H16" s="134">
        <f t="shared" si="2"/>
        <v>16265.403770855999</v>
      </c>
      <c r="I16" s="133">
        <v>20</v>
      </c>
      <c r="J16" s="134">
        <f t="shared" si="3"/>
        <v>8132.7018854279995</v>
      </c>
      <c r="K16" s="141">
        <f>ORÇAMENTO!L25</f>
        <v>40663.509427139994</v>
      </c>
      <c r="L16" s="145">
        <f t="shared" si="4"/>
        <v>100.00000000000001</v>
      </c>
    </row>
    <row r="17" spans="1:12" s="56" customFormat="1" ht="15.75">
      <c r="A17" s="143">
        <v>5</v>
      </c>
      <c r="B17" s="144" t="str">
        <f>ORÇAMENTO!E33</f>
        <v>ALVENARIAS E CERCAMENTO - MUROS</v>
      </c>
      <c r="C17" s="133">
        <v>15</v>
      </c>
      <c r="D17" s="134">
        <f t="shared" si="0"/>
        <v>9458.685700152</v>
      </c>
      <c r="E17" s="133">
        <v>20</v>
      </c>
      <c r="F17" s="134">
        <f t="shared" si="1"/>
        <v>12611.580933536</v>
      </c>
      <c r="G17" s="133">
        <v>40</v>
      </c>
      <c r="H17" s="134">
        <f t="shared" si="2"/>
        <v>25223.161867072</v>
      </c>
      <c r="I17" s="133">
        <v>25</v>
      </c>
      <c r="J17" s="134">
        <f t="shared" si="3"/>
        <v>15764.476166920002</v>
      </c>
      <c r="K17" s="141">
        <f>ORÇAMENTO!L33</f>
        <v>63057.90466768</v>
      </c>
      <c r="L17" s="145">
        <f t="shared" si="4"/>
        <v>100</v>
      </c>
    </row>
    <row r="18" spans="1:12" s="56" customFormat="1" ht="15.75">
      <c r="A18" s="143">
        <v>6</v>
      </c>
      <c r="B18" s="144" t="str">
        <f>ORÇAMENTO!E36</f>
        <v>ACESSOS - PORTÕES</v>
      </c>
      <c r="C18" s="133"/>
      <c r="D18" s="134">
        <f t="shared" si="0"/>
        <v>0</v>
      </c>
      <c r="E18" s="133"/>
      <c r="F18" s="134">
        <f t="shared" si="1"/>
        <v>0</v>
      </c>
      <c r="G18" s="133"/>
      <c r="H18" s="134">
        <f t="shared" si="2"/>
        <v>0</v>
      </c>
      <c r="I18" s="133">
        <v>100</v>
      </c>
      <c r="J18" s="134">
        <f t="shared" si="3"/>
        <v>5941.670214479998</v>
      </c>
      <c r="K18" s="141">
        <f>ORÇAMENTO!L36</f>
        <v>5941.670214479999</v>
      </c>
      <c r="L18" s="145">
        <f t="shared" si="4"/>
        <v>99.99999999999999</v>
      </c>
    </row>
    <row r="19" spans="1:12" s="56" customFormat="1" ht="15.75">
      <c r="A19" s="143">
        <v>7</v>
      </c>
      <c r="B19" s="144" t="str">
        <f>ORÇAMENTO!E56</f>
        <v>PINTURA DE PORTÕES</v>
      </c>
      <c r="C19" s="133"/>
      <c r="D19" s="134">
        <f t="shared" si="0"/>
        <v>0</v>
      </c>
      <c r="E19" s="133"/>
      <c r="F19" s="134">
        <f t="shared" si="1"/>
        <v>0</v>
      </c>
      <c r="G19" s="133"/>
      <c r="H19" s="134">
        <f t="shared" si="2"/>
        <v>0</v>
      </c>
      <c r="I19" s="133">
        <v>100</v>
      </c>
      <c r="J19" s="134">
        <f t="shared" si="3"/>
        <v>417.66689327999995</v>
      </c>
      <c r="K19" s="141">
        <f>ORÇAMENTO!L56</f>
        <v>417.66689327999995</v>
      </c>
      <c r="L19" s="145">
        <f t="shared" si="4"/>
        <v>100</v>
      </c>
    </row>
    <row r="20" spans="1:12" s="56" customFormat="1" ht="15.75">
      <c r="A20" s="143">
        <v>8</v>
      </c>
      <c r="B20" s="144" t="str">
        <f>ORÇAMENTO!E59</f>
        <v>SERVIÇOS FINAIS</v>
      </c>
      <c r="C20" s="133"/>
      <c r="D20" s="134">
        <f t="shared" si="0"/>
        <v>0</v>
      </c>
      <c r="E20" s="133"/>
      <c r="F20" s="134">
        <f t="shared" si="1"/>
        <v>0</v>
      </c>
      <c r="G20" s="133"/>
      <c r="H20" s="134">
        <f t="shared" si="2"/>
        <v>0</v>
      </c>
      <c r="I20" s="133">
        <v>100</v>
      </c>
      <c r="J20" s="134">
        <f t="shared" si="3"/>
        <v>616.502348</v>
      </c>
      <c r="K20" s="141">
        <f>ORÇAMENTO!L59</f>
        <v>616.502348</v>
      </c>
      <c r="L20" s="145">
        <f t="shared" si="4"/>
        <v>100</v>
      </c>
    </row>
    <row r="21" spans="1:12" ht="10.5" customHeight="1">
      <c r="A21" s="122"/>
      <c r="B21" s="122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ht="15.75" customHeight="1">
      <c r="A22" s="122"/>
      <c r="B22" s="142" t="s">
        <v>120</v>
      </c>
      <c r="C22" s="146">
        <f>(D22*100)/K23</f>
        <v>26.926730803538153</v>
      </c>
      <c r="D22" s="148">
        <f>SUM(D13:D20)</f>
        <v>42219.457268679995</v>
      </c>
      <c r="E22" s="146">
        <f>(F22*100)/K23</f>
        <v>26.92248953363096</v>
      </c>
      <c r="F22" s="148">
        <f>SUM(F13:F20)</f>
        <v>42212.807218404</v>
      </c>
      <c r="G22" s="146">
        <f>(H22*100)/K23</f>
        <v>26.460582646716205</v>
      </c>
      <c r="H22" s="148">
        <f>SUM(H13:H20)</f>
        <v>41488.565637928</v>
      </c>
      <c r="I22" s="146">
        <f>(J22*100)/K23</f>
        <v>19.69019701611468</v>
      </c>
      <c r="J22" s="148">
        <f>SUM(J13:J20)</f>
        <v>30873.017508107994</v>
      </c>
      <c r="K22" s="318" t="s">
        <v>121</v>
      </c>
      <c r="L22" s="319"/>
    </row>
    <row r="23" spans="1:12" ht="15.75" customHeight="1">
      <c r="A23" s="122"/>
      <c r="B23" s="142" t="s">
        <v>122</v>
      </c>
      <c r="C23" s="146">
        <f>C22</f>
        <v>26.926730803538153</v>
      </c>
      <c r="D23" s="148">
        <f>D22</f>
        <v>42219.457268679995</v>
      </c>
      <c r="E23" s="146">
        <f aca="true" t="shared" si="5" ref="E23:J23">E22+C23</f>
        <v>53.849220337169115</v>
      </c>
      <c r="F23" s="148">
        <f t="shared" si="5"/>
        <v>84432.264487084</v>
      </c>
      <c r="G23" s="146">
        <f t="shared" si="5"/>
        <v>80.30980298388532</v>
      </c>
      <c r="H23" s="148">
        <f t="shared" si="5"/>
        <v>125920.830125012</v>
      </c>
      <c r="I23" s="146">
        <f t="shared" si="5"/>
        <v>100</v>
      </c>
      <c r="J23" s="148">
        <f t="shared" si="5"/>
        <v>156793.84763312</v>
      </c>
      <c r="K23" s="147">
        <f>SUM(K13:K20)</f>
        <v>156793.84763312</v>
      </c>
      <c r="L23" s="132">
        <f>I23</f>
        <v>100</v>
      </c>
    </row>
    <row r="24" ht="15.75" customHeight="1"/>
    <row r="25" spans="2:18" ht="16.5" customHeight="1">
      <c r="B25" s="91"/>
      <c r="C25" s="300" t="str">
        <f>DADOS!D5</f>
        <v>Caçapava do Sul, 15 de Junho de 2021</v>
      </c>
      <c r="D25" s="301"/>
      <c r="E25" s="301"/>
      <c r="F25" s="301"/>
      <c r="G25" s="301"/>
      <c r="H25" s="301"/>
      <c r="I25" s="299"/>
      <c r="J25" s="299"/>
      <c r="K25" s="151"/>
      <c r="L25" s="42"/>
      <c r="M25" s="16"/>
      <c r="N25" s="17"/>
      <c r="O25" s="17"/>
      <c r="P25" s="12"/>
      <c r="Q25" s="15"/>
      <c r="R25" s="15"/>
    </row>
    <row r="26" spans="2:18" s="18" customFormat="1" ht="27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7"/>
      <c r="P26" s="12"/>
      <c r="Q26" s="15"/>
      <c r="R26" s="15"/>
    </row>
    <row r="27" spans="2:18" ht="28.5" customHeight="1">
      <c r="B27" s="291" t="s">
        <v>125</v>
      </c>
      <c r="C27" s="291"/>
      <c r="D27" s="149"/>
      <c r="E27" s="291" t="s">
        <v>125</v>
      </c>
      <c r="F27" s="291"/>
      <c r="G27" s="291"/>
      <c r="H27" s="291"/>
      <c r="I27" s="291" t="s">
        <v>125</v>
      </c>
      <c r="J27" s="291"/>
      <c r="K27" s="291"/>
      <c r="L27" s="94"/>
      <c r="M27" s="94"/>
      <c r="N27" s="94"/>
      <c r="O27" s="52"/>
      <c r="P27" s="12"/>
      <c r="Q27" s="15"/>
      <c r="R27" s="15"/>
    </row>
    <row r="28" spans="2:18" s="18" customFormat="1" ht="28.5" customHeight="1">
      <c r="B28" s="290" t="str">
        <f>DADOS!D13</f>
        <v>Pacífico J. Vargas - Arquiteto e Urbanista CAU-RS A12.407-9</v>
      </c>
      <c r="C28" s="290"/>
      <c r="D28" s="150"/>
      <c r="E28" s="292" t="str">
        <f>DADOS!D12</f>
        <v>Nilvo T. Dorneles - Secretario de planejamento e Meio Ambiente</v>
      </c>
      <c r="F28" s="293"/>
      <c r="G28" s="293"/>
      <c r="H28" s="293"/>
      <c r="I28" s="294" t="str">
        <f>DADOS!D11</f>
        <v>Giovani Amestoy - Prefeito Municipal</v>
      </c>
      <c r="J28" s="294"/>
      <c r="K28" s="294"/>
      <c r="L28" s="94"/>
      <c r="M28" s="94"/>
      <c r="N28" s="94"/>
      <c r="O28" s="52"/>
      <c r="P28" s="12"/>
      <c r="Q28" s="15"/>
      <c r="R28" s="15"/>
    </row>
    <row r="29" spans="2:12" ht="15.75" customHeight="1">
      <c r="B29" s="323"/>
      <c r="C29" s="323"/>
      <c r="D29" s="323"/>
      <c r="E29" s="72"/>
      <c r="F29" s="72"/>
      <c r="G29" s="72"/>
      <c r="H29" s="72"/>
      <c r="I29" s="124"/>
      <c r="J29" s="72"/>
      <c r="K29" s="124"/>
      <c r="L29" s="124"/>
    </row>
    <row r="30" spans="2:12" ht="26.25" customHeight="1">
      <c r="B30" s="123"/>
      <c r="C30" s="123"/>
      <c r="D30" s="123"/>
      <c r="E30" s="125"/>
      <c r="F30" s="324"/>
      <c r="G30" s="324"/>
      <c r="H30" s="324"/>
      <c r="I30" s="324"/>
      <c r="J30" s="324"/>
      <c r="K30" s="325"/>
      <c r="L30" s="325"/>
    </row>
    <row r="31" ht="15.75" customHeight="1"/>
    <row r="32" ht="14.25"/>
    <row r="33" ht="15.75" customHeight="1"/>
    <row r="34" ht="15.75" customHeight="1"/>
    <row r="35" ht="15.75" customHeight="1"/>
    <row r="36" ht="15.75" customHeight="1"/>
    <row r="37" ht="48" customHeight="1"/>
    <row r="38" ht="7.5" customHeight="1"/>
    <row r="39" ht="14.25"/>
    <row r="40" spans="1:12" ht="60" customHeight="1">
      <c r="A40" s="57"/>
      <c r="B40" s="56"/>
      <c r="C40" s="57"/>
      <c r="D40" s="56"/>
      <c r="E40" s="57"/>
      <c r="F40" s="56"/>
      <c r="G40" s="56"/>
      <c r="H40" s="56"/>
      <c r="I40" s="56"/>
      <c r="J40" s="56"/>
      <c r="K40" s="56"/>
      <c r="L40" s="56"/>
    </row>
    <row r="41" spans="1:12" ht="40.5" customHeight="1">
      <c r="A41" s="57"/>
      <c r="B41" s="56"/>
      <c r="C41" s="57"/>
      <c r="D41" s="56"/>
      <c r="E41" s="57"/>
      <c r="F41" s="56"/>
      <c r="G41" s="56"/>
      <c r="H41" s="56"/>
      <c r="I41" s="56"/>
      <c r="J41" s="56"/>
      <c r="K41" s="56"/>
      <c r="L41" s="56"/>
    </row>
    <row r="42" spans="1:5" s="56" customFormat="1" ht="15.75">
      <c r="A42" s="57"/>
      <c r="C42" s="57"/>
      <c r="E42" s="57"/>
    </row>
    <row r="43" spans="1:12" ht="15.75">
      <c r="A43" s="57"/>
      <c r="B43" s="56"/>
      <c r="C43" s="57"/>
      <c r="D43" s="56"/>
      <c r="E43" s="57"/>
      <c r="F43" s="56"/>
      <c r="G43" s="56"/>
      <c r="H43" s="56"/>
      <c r="I43" s="56"/>
      <c r="J43" s="56"/>
      <c r="K43" s="56"/>
      <c r="L43" s="56"/>
    </row>
    <row r="44" spans="1:12" ht="15.75">
      <c r="A44" s="57"/>
      <c r="B44" s="56"/>
      <c r="C44" s="57"/>
      <c r="D44" s="56"/>
      <c r="E44" s="57"/>
      <c r="F44" s="56"/>
      <c r="G44" s="56"/>
      <c r="H44" s="56"/>
      <c r="I44" s="56"/>
      <c r="J44" s="56"/>
      <c r="K44" s="56"/>
      <c r="L44" s="56"/>
    </row>
    <row r="45" spans="1:12" ht="15.75">
      <c r="A45" s="57"/>
      <c r="B45" s="56"/>
      <c r="C45" s="57"/>
      <c r="D45" s="56"/>
      <c r="E45" s="57"/>
      <c r="F45" s="56"/>
      <c r="G45" s="56"/>
      <c r="H45" s="56"/>
      <c r="I45" s="56"/>
      <c r="J45" s="56"/>
      <c r="K45" s="56"/>
      <c r="L45" s="56"/>
    </row>
    <row r="46" spans="1:12" ht="15.75">
      <c r="A46" s="57"/>
      <c r="B46" s="56"/>
      <c r="C46" s="57"/>
      <c r="D46" s="56"/>
      <c r="E46" s="57"/>
      <c r="F46" s="56"/>
      <c r="G46" s="56"/>
      <c r="H46" s="56"/>
      <c r="I46" s="56"/>
      <c r="J46" s="56"/>
      <c r="K46" s="56"/>
      <c r="L46" s="56"/>
    </row>
    <row r="47" spans="1:12" ht="15.75">
      <c r="A47" s="57"/>
      <c r="B47" s="56"/>
      <c r="C47" s="57"/>
      <c r="D47" s="56"/>
      <c r="E47" s="57"/>
      <c r="F47" s="56"/>
      <c r="G47" s="56"/>
      <c r="H47" s="56"/>
      <c r="I47" s="56"/>
      <c r="J47" s="56"/>
      <c r="K47" s="56"/>
      <c r="L47" s="56"/>
    </row>
    <row r="48" spans="1:12" ht="15.75">
      <c r="A48" s="57"/>
      <c r="B48"/>
      <c r="C48" s="57"/>
      <c r="D48"/>
      <c r="E48" s="57"/>
      <c r="F48"/>
      <c r="G48"/>
      <c r="H48"/>
      <c r="I48"/>
      <c r="J48"/>
      <c r="K48"/>
      <c r="L48"/>
    </row>
    <row r="49" spans="1:12" ht="15.75">
      <c r="A49" s="57"/>
      <c r="B49"/>
      <c r="C49" s="57"/>
      <c r="D49"/>
      <c r="E49" s="57"/>
      <c r="F49"/>
      <c r="G49"/>
      <c r="H49"/>
      <c r="I49"/>
      <c r="J49"/>
      <c r="K49"/>
      <c r="L49"/>
    </row>
    <row r="50" spans="1:12" ht="15.75">
      <c r="A50" s="57"/>
      <c r="B50"/>
      <c r="C50" s="57"/>
      <c r="D50"/>
      <c r="E50" s="57"/>
      <c r="F50"/>
      <c r="G50"/>
      <c r="H50"/>
      <c r="I50"/>
      <c r="J50"/>
      <c r="K50"/>
      <c r="L50"/>
    </row>
    <row r="51" spans="1:12" ht="15.75">
      <c r="A51" s="57"/>
      <c r="B51"/>
      <c r="C51" s="57"/>
      <c r="D51"/>
      <c r="E51" s="57"/>
      <c r="F51"/>
      <c r="G51"/>
      <c r="H51"/>
      <c r="I51"/>
      <c r="J51"/>
      <c r="K51"/>
      <c r="L51"/>
    </row>
    <row r="52" spans="1:12" ht="15.75">
      <c r="A52" s="57"/>
      <c r="B52"/>
      <c r="C52" s="57"/>
      <c r="D52"/>
      <c r="E52" s="57"/>
      <c r="F52"/>
      <c r="G52"/>
      <c r="H52"/>
      <c r="I52"/>
      <c r="J52"/>
      <c r="K52"/>
      <c r="L52"/>
    </row>
    <row r="53" spans="1:12" ht="15.75">
      <c r="A53" s="57"/>
      <c r="B53"/>
      <c r="C53" s="57"/>
      <c r="D53"/>
      <c r="E53" s="57"/>
      <c r="F53"/>
      <c r="G53"/>
      <c r="H53"/>
      <c r="I53"/>
      <c r="J53"/>
      <c r="K53"/>
      <c r="L53"/>
    </row>
    <row r="54" spans="1:12" ht="15.75">
      <c r="A54" s="57"/>
      <c r="B54"/>
      <c r="C54" s="57"/>
      <c r="D54"/>
      <c r="E54" s="57"/>
      <c r="F54"/>
      <c r="G54"/>
      <c r="H54"/>
      <c r="I54"/>
      <c r="J54"/>
      <c r="K54"/>
      <c r="L54"/>
    </row>
    <row r="55" spans="1:12" ht="15.75">
      <c r="A55" s="57"/>
      <c r="B55"/>
      <c r="C55" s="57"/>
      <c r="D55"/>
      <c r="E55" s="57"/>
      <c r="F55"/>
      <c r="G55"/>
      <c r="H55"/>
      <c r="I55"/>
      <c r="J55"/>
      <c r="K55"/>
      <c r="L55"/>
    </row>
    <row r="56" spans="1:12" ht="15.75">
      <c r="A56" s="57"/>
      <c r="B56"/>
      <c r="C56" s="57"/>
      <c r="D56"/>
      <c r="E56" s="57"/>
      <c r="F56"/>
      <c r="G56"/>
      <c r="H56"/>
      <c r="I56"/>
      <c r="J56"/>
      <c r="K56"/>
      <c r="L56"/>
    </row>
    <row r="57" spans="1:12" ht="15.75">
      <c r="A57" s="57"/>
      <c r="B57"/>
      <c r="C57" s="57"/>
      <c r="D57"/>
      <c r="E57" s="57"/>
      <c r="F57"/>
      <c r="G57"/>
      <c r="H57"/>
      <c r="I57"/>
      <c r="J57"/>
      <c r="K57"/>
      <c r="L57"/>
    </row>
    <row r="58" spans="1:12" ht="15.75">
      <c r="A58" s="57"/>
      <c r="B58"/>
      <c r="C58" s="57"/>
      <c r="D58"/>
      <c r="E58" s="57"/>
      <c r="F58"/>
      <c r="G58"/>
      <c r="H58"/>
      <c r="I58"/>
      <c r="J58"/>
      <c r="K58"/>
      <c r="L58"/>
    </row>
    <row r="59" spans="1:12" ht="15.75">
      <c r="A59" s="57"/>
      <c r="B59"/>
      <c r="C59" s="57"/>
      <c r="D59"/>
      <c r="E59" s="57"/>
      <c r="F59"/>
      <c r="G59"/>
      <c r="H59"/>
      <c r="I59"/>
      <c r="J59"/>
      <c r="K59"/>
      <c r="L59"/>
    </row>
    <row r="60" spans="1:12" ht="15.75">
      <c r="A60" s="57"/>
      <c r="B60"/>
      <c r="C60" s="57"/>
      <c r="D60"/>
      <c r="E60" s="57"/>
      <c r="F60"/>
      <c r="G60"/>
      <c r="H60"/>
      <c r="I60"/>
      <c r="J60"/>
      <c r="K60"/>
      <c r="L60"/>
    </row>
    <row r="61" spans="1:12" ht="15.75">
      <c r="A61" s="57"/>
      <c r="B61"/>
      <c r="C61" s="57"/>
      <c r="D61"/>
      <c r="E61" s="57"/>
      <c r="F61"/>
      <c r="G61"/>
      <c r="H61"/>
      <c r="I61"/>
      <c r="J61"/>
      <c r="K61"/>
      <c r="L61"/>
    </row>
    <row r="62" spans="1:12" ht="15.75">
      <c r="A62" s="57"/>
      <c r="B62"/>
      <c r="C62" s="57"/>
      <c r="D62"/>
      <c r="E62" s="57"/>
      <c r="F62"/>
      <c r="G62"/>
      <c r="H62"/>
      <c r="I62"/>
      <c r="J62"/>
      <c r="K62"/>
      <c r="L62"/>
    </row>
    <row r="63" spans="1:12" ht="15.75">
      <c r="A63" s="57"/>
      <c r="B63"/>
      <c r="C63" s="57"/>
      <c r="D63"/>
      <c r="E63" s="57"/>
      <c r="F63"/>
      <c r="G63"/>
      <c r="H63"/>
      <c r="I63"/>
      <c r="J63"/>
      <c r="K63"/>
      <c r="L63"/>
    </row>
    <row r="64" spans="1:12" ht="15.75">
      <c r="A64" s="57"/>
      <c r="B64"/>
      <c r="C64" s="57"/>
      <c r="D64"/>
      <c r="E64" s="57"/>
      <c r="F64"/>
      <c r="G64"/>
      <c r="H64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/>
      <c r="I68"/>
      <c r="J68"/>
      <c r="K68"/>
      <c r="L68"/>
    </row>
    <row r="69" spans="1:12" ht="15.75">
      <c r="A69" s="57"/>
      <c r="B69" s="56"/>
      <c r="C69" s="57"/>
      <c r="D69" s="56"/>
      <c r="E69" s="57"/>
      <c r="F69" s="56"/>
      <c r="G69" s="56"/>
      <c r="H69" s="56"/>
      <c r="I69" s="56"/>
      <c r="J69" s="56"/>
      <c r="K69" s="56"/>
      <c r="L69" s="56"/>
    </row>
  </sheetData>
  <sheetProtection/>
  <mergeCells count="24">
    <mergeCell ref="B29:D29"/>
    <mergeCell ref="F30:J30"/>
    <mergeCell ref="K30:L30"/>
    <mergeCell ref="B27:C27"/>
    <mergeCell ref="A9:B11"/>
    <mergeCell ref="C9:J9"/>
    <mergeCell ref="C10:D10"/>
    <mergeCell ref="E10:F10"/>
    <mergeCell ref="G10:H10"/>
    <mergeCell ref="I10:J10"/>
    <mergeCell ref="A1:L2"/>
    <mergeCell ref="I25:J25"/>
    <mergeCell ref="C25:H25"/>
    <mergeCell ref="G5:L6"/>
    <mergeCell ref="F3:L4"/>
    <mergeCell ref="A3:E7"/>
    <mergeCell ref="K22:L22"/>
    <mergeCell ref="A8:L8"/>
    <mergeCell ref="B28:C28"/>
    <mergeCell ref="E27:H27"/>
    <mergeCell ref="E28:H28"/>
    <mergeCell ref="I27:K27"/>
    <mergeCell ref="I28:K28"/>
    <mergeCell ref="G7:J7"/>
  </mergeCells>
  <printOptions horizontalCentered="1" verticalCentered="1"/>
  <pageMargins left="0.39370078740157477" right="0.39370078740157477" top="1.1811023622047243" bottom="0.9838582677165354" header="0.7874015748031495" footer="0.5901574803149606"/>
  <pageSetup fitToHeight="0" fitToWidth="0" horizontalDpi="600" verticalDpi="600" orientation="landscape" paperSize="9" scale="80" r:id="rId3"/>
  <legacyDrawing r:id="rId2"/>
  <oleObjects>
    <oleObject progId="" shapeId="13161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="60" zoomScalePageLayoutView="0" workbookViewId="0" topLeftCell="A1">
      <selection activeCell="N15" sqref="N15"/>
    </sheetView>
  </sheetViews>
  <sheetFormatPr defaultColWidth="8.5" defaultRowHeight="14.25"/>
  <cols>
    <col min="1" max="1" width="8.5" style="10" customWidth="1"/>
    <col min="2" max="2" width="6.8984375" style="10" customWidth="1"/>
    <col min="3" max="3" width="35.3984375" style="10" customWidth="1"/>
    <col min="4" max="4" width="17.3984375" style="10" customWidth="1"/>
    <col min="5" max="5" width="20.5" style="10" customWidth="1"/>
    <col min="6" max="16384" width="8.5" style="10" customWidth="1"/>
  </cols>
  <sheetData>
    <row r="1" ht="15" thickBot="1"/>
    <row r="2" spans="2:5" ht="13.5" customHeight="1">
      <c r="B2" s="362"/>
      <c r="C2" s="363"/>
      <c r="D2" s="363"/>
      <c r="E2" s="364"/>
    </row>
    <row r="3" spans="2:5" ht="13.5" customHeight="1">
      <c r="B3" s="365"/>
      <c r="C3" s="366"/>
      <c r="D3" s="366"/>
      <c r="E3" s="367"/>
    </row>
    <row r="4" spans="2:5" ht="13.5" customHeight="1">
      <c r="B4" s="365"/>
      <c r="C4" s="366"/>
      <c r="D4" s="366"/>
      <c r="E4" s="367"/>
    </row>
    <row r="5" spans="2:5" ht="13.5" customHeight="1" thickBot="1">
      <c r="B5" s="368"/>
      <c r="C5" s="369"/>
      <c r="D5" s="369"/>
      <c r="E5" s="370"/>
    </row>
    <row r="6" spans="2:5" ht="6" customHeight="1" thickBot="1">
      <c r="B6" s="105"/>
      <c r="C6" s="105"/>
      <c r="D6" s="105"/>
      <c r="E6" s="105"/>
    </row>
    <row r="7" spans="2:5" ht="14.25" customHeight="1">
      <c r="B7" s="356" t="s">
        <v>68</v>
      </c>
      <c r="C7" s="357"/>
      <c r="D7" s="357"/>
      <c r="E7" s="358"/>
    </row>
    <row r="8" spans="2:5" ht="14.25" customHeight="1" thickBot="1">
      <c r="B8" s="359"/>
      <c r="C8" s="360"/>
      <c r="D8" s="360"/>
      <c r="E8" s="361"/>
    </row>
    <row r="9" spans="2:5" ht="63" customHeight="1" thickBot="1">
      <c r="B9" s="383" t="s">
        <v>80</v>
      </c>
      <c r="C9" s="383"/>
      <c r="D9" s="383"/>
      <c r="E9" s="383"/>
    </row>
    <row r="10" spans="2:5" ht="18" customHeight="1" thickBot="1">
      <c r="B10" s="103" t="s">
        <v>69</v>
      </c>
      <c r="C10" s="108" t="s">
        <v>70</v>
      </c>
      <c r="D10" s="104"/>
      <c r="E10" s="106" t="s">
        <v>67</v>
      </c>
    </row>
    <row r="11" spans="2:5" s="59" customFormat="1" ht="9.75" customHeight="1">
      <c r="B11" s="60"/>
      <c r="C11" s="60"/>
      <c r="D11" s="60"/>
      <c r="E11" s="60"/>
    </row>
    <row r="12" spans="1:5" ht="27" customHeight="1">
      <c r="A12" s="59"/>
      <c r="B12" s="107" t="s">
        <v>87</v>
      </c>
      <c r="C12" s="349" t="s">
        <v>81</v>
      </c>
      <c r="D12" s="350"/>
      <c r="E12" s="114">
        <v>4</v>
      </c>
    </row>
    <row r="13" spans="1:5" ht="11.25" customHeight="1">
      <c r="A13" s="59"/>
      <c r="B13" s="61"/>
      <c r="C13" s="61"/>
      <c r="D13" s="63"/>
      <c r="E13" s="65"/>
    </row>
    <row r="14" spans="1:5" ht="27" customHeight="1">
      <c r="A14" s="59"/>
      <c r="B14" s="107" t="s">
        <v>88</v>
      </c>
      <c r="C14" s="349" t="s">
        <v>82</v>
      </c>
      <c r="D14" s="350"/>
      <c r="E14" s="114">
        <v>0.8</v>
      </c>
    </row>
    <row r="15" spans="1:5" ht="11.25" customHeight="1">
      <c r="A15" s="59"/>
      <c r="B15" s="61"/>
      <c r="C15" s="61"/>
      <c r="D15" s="63"/>
      <c r="E15" s="65"/>
    </row>
    <row r="16" spans="1:5" ht="27" customHeight="1">
      <c r="A16" s="59"/>
      <c r="B16" s="107" t="s">
        <v>89</v>
      </c>
      <c r="C16" s="349" t="s">
        <v>83</v>
      </c>
      <c r="D16" s="350"/>
      <c r="E16" s="114">
        <v>1.27</v>
      </c>
    </row>
    <row r="17" spans="1:5" ht="10.5" customHeight="1">
      <c r="A17" s="59"/>
      <c r="B17" s="61"/>
      <c r="C17" s="61"/>
      <c r="D17" s="63"/>
      <c r="E17" s="65"/>
    </row>
    <row r="18" spans="1:5" ht="27" customHeight="1">
      <c r="A18" s="59"/>
      <c r="B18" s="107" t="s">
        <v>90</v>
      </c>
      <c r="C18" s="349" t="s">
        <v>84</v>
      </c>
      <c r="D18" s="350"/>
      <c r="E18" s="114">
        <v>1.26</v>
      </c>
    </row>
    <row r="19" spans="1:5" ht="9.75" customHeight="1">
      <c r="A19" s="59"/>
      <c r="B19" s="61"/>
      <c r="C19" s="61"/>
      <c r="D19" s="66"/>
      <c r="E19" s="64"/>
    </row>
    <row r="20" spans="1:5" ht="27" customHeight="1">
      <c r="A20" s="59"/>
      <c r="B20" s="107" t="s">
        <v>91</v>
      </c>
      <c r="C20" s="349" t="s">
        <v>85</v>
      </c>
      <c r="D20" s="350"/>
      <c r="E20" s="114">
        <v>7.7</v>
      </c>
    </row>
    <row r="21" spans="1:5" ht="12" customHeight="1">
      <c r="A21" s="59"/>
      <c r="B21" s="61"/>
      <c r="C21" s="61"/>
      <c r="D21" s="63"/>
      <c r="E21" s="65"/>
    </row>
    <row r="22" spans="1:5" ht="27" customHeight="1">
      <c r="A22" s="59"/>
      <c r="B22" s="107" t="s">
        <v>92</v>
      </c>
      <c r="C22" s="349" t="s">
        <v>86</v>
      </c>
      <c r="D22" s="350"/>
      <c r="E22" s="114">
        <v>6.65</v>
      </c>
    </row>
    <row r="23" spans="1:5" ht="11.25" customHeight="1" thickBot="1">
      <c r="A23" s="59"/>
      <c r="B23" s="61"/>
      <c r="C23" s="62"/>
      <c r="D23" s="67"/>
      <c r="E23" s="68"/>
    </row>
    <row r="24" spans="2:5" ht="27" customHeight="1" thickBot="1">
      <c r="B24" s="109" t="s">
        <v>71</v>
      </c>
      <c r="C24" s="354" t="s">
        <v>72</v>
      </c>
      <c r="D24" s="355"/>
      <c r="E24" s="110">
        <v>23.94</v>
      </c>
    </row>
    <row r="25" spans="2:5" ht="13.5" customHeight="1" thickBot="1">
      <c r="B25" s="111"/>
      <c r="C25" s="373"/>
      <c r="D25" s="373"/>
      <c r="E25" s="373"/>
    </row>
    <row r="26" spans="2:5" ht="12.75" customHeight="1" thickBot="1">
      <c r="B26" s="334" t="s">
        <v>73</v>
      </c>
      <c r="C26" s="374" t="str">
        <f>DADOS!D15</f>
        <v>E.M.E.F. Patrício D. Ferreira - Proteção com Muro de Alvenaria</v>
      </c>
      <c r="D26" s="375"/>
      <c r="E26" s="112" t="s">
        <v>1</v>
      </c>
    </row>
    <row r="27" spans="2:5" ht="12.75" customHeight="1">
      <c r="B27" s="335"/>
      <c r="C27" s="376"/>
      <c r="D27" s="377"/>
      <c r="E27" s="380" t="str">
        <f>DADOS!D7</f>
        <v>Maio - 2021 - Com desoneração</v>
      </c>
    </row>
    <row r="28" spans="2:5" ht="12.75" customHeight="1" thickBot="1">
      <c r="B28" s="336"/>
      <c r="C28" s="378"/>
      <c r="D28" s="379"/>
      <c r="E28" s="381"/>
    </row>
    <row r="29" spans="2:5" ht="13.5" thickBot="1">
      <c r="B29" s="11"/>
      <c r="C29" s="11"/>
      <c r="D29" s="11"/>
      <c r="E29" s="11"/>
    </row>
    <row r="30" spans="1:11" ht="42" customHeight="1" thickBot="1">
      <c r="A30" s="18"/>
      <c r="B30" s="338" t="str">
        <f>DADOS!D5</f>
        <v>Caçapava do Sul, 15 de Junho de 2021</v>
      </c>
      <c r="C30" s="339"/>
      <c r="D30" s="339"/>
      <c r="E30" s="340"/>
      <c r="F30" s="16"/>
      <c r="G30" s="17"/>
      <c r="H30" s="17"/>
      <c r="I30" s="12"/>
      <c r="J30" s="15"/>
      <c r="K30" s="15"/>
    </row>
    <row r="31" spans="2:5" ht="33.75" customHeight="1">
      <c r="B31" s="341" t="s">
        <v>75</v>
      </c>
      <c r="C31" s="343" t="s">
        <v>74</v>
      </c>
      <c r="D31" s="344"/>
      <c r="E31" s="345"/>
    </row>
    <row r="32" spans="2:5" ht="17.25" customHeight="1">
      <c r="B32" s="341"/>
      <c r="C32" s="346" t="str">
        <f>DADOS!D13</f>
        <v>Pacífico J. Vargas - Arquiteto e Urbanista CAU-RS A12.407-9</v>
      </c>
      <c r="D32" s="347"/>
      <c r="E32" s="348"/>
    </row>
    <row r="33" spans="2:5" ht="37.5" customHeight="1">
      <c r="B33" s="341"/>
      <c r="C33" s="343" t="s">
        <v>74</v>
      </c>
      <c r="D33" s="344"/>
      <c r="E33" s="345"/>
    </row>
    <row r="34" spans="2:5" ht="17.25" customHeight="1">
      <c r="B34" s="341"/>
      <c r="C34" s="382" t="str">
        <f>DADOS!D12</f>
        <v>Nilvo T. Dorneles - Secretario de planejamento e Meio Ambiente</v>
      </c>
      <c r="D34" s="347"/>
      <c r="E34" s="348"/>
    </row>
    <row r="35" spans="2:5" ht="38.25" customHeight="1">
      <c r="B35" s="341"/>
      <c r="C35" s="343" t="s">
        <v>74</v>
      </c>
      <c r="D35" s="344"/>
      <c r="E35" s="345"/>
    </row>
    <row r="36" spans="2:5" ht="19.5" customHeight="1" thickBot="1">
      <c r="B36" s="342"/>
      <c r="C36" s="351" t="str">
        <f>DADOS!D11</f>
        <v>Giovani Amestoy - Prefeito Municipal</v>
      </c>
      <c r="D36" s="352"/>
      <c r="E36" s="353"/>
    </row>
    <row r="37" spans="2:5" ht="12.75">
      <c r="B37" s="11"/>
      <c r="C37" s="337"/>
      <c r="D37" s="337"/>
      <c r="E37" s="11"/>
    </row>
    <row r="38" spans="2:5" ht="12.75">
      <c r="B38" s="11"/>
      <c r="C38" s="11"/>
      <c r="D38" s="11"/>
      <c r="E38" s="11"/>
    </row>
    <row r="39" spans="2:5" ht="19.5" customHeight="1">
      <c r="B39" s="11"/>
      <c r="C39" s="11"/>
      <c r="D39" s="11"/>
      <c r="E39" s="11"/>
    </row>
    <row r="40" spans="2:5" ht="12.75">
      <c r="B40" s="69"/>
      <c r="C40" s="69"/>
      <c r="D40" s="69"/>
      <c r="E40" s="69"/>
    </row>
    <row r="41" spans="2:5" ht="15">
      <c r="B41" s="371"/>
      <c r="C41" s="371"/>
      <c r="D41" s="371"/>
      <c r="E41" s="371"/>
    </row>
    <row r="42" spans="2:5" ht="14.25">
      <c r="B42" s="372"/>
      <c r="C42" s="372"/>
      <c r="D42" s="372"/>
      <c r="E42" s="372"/>
    </row>
    <row r="43" spans="2:5" ht="12.75">
      <c r="B43" s="113"/>
      <c r="C43" s="113"/>
      <c r="D43" s="113"/>
      <c r="E43" s="113"/>
    </row>
    <row r="44" spans="2:5" ht="12.75">
      <c r="B44" s="113"/>
      <c r="C44" s="113"/>
      <c r="D44" s="113"/>
      <c r="E44" s="113"/>
    </row>
    <row r="45" spans="2:5" ht="12.75">
      <c r="B45" s="113"/>
      <c r="C45" s="113"/>
      <c r="D45" s="113"/>
      <c r="E45" s="113"/>
    </row>
    <row r="46" spans="2:5" ht="12.75">
      <c r="B46" s="113"/>
      <c r="C46" s="113"/>
      <c r="D46" s="113"/>
      <c r="E46" s="113"/>
    </row>
    <row r="47" spans="2:5" ht="12.75">
      <c r="B47" s="113"/>
      <c r="C47" s="113"/>
      <c r="D47" s="113"/>
      <c r="E47" s="113"/>
    </row>
    <row r="48" spans="2:5" ht="12.75">
      <c r="B48" s="113"/>
      <c r="C48" s="113"/>
      <c r="D48" s="113"/>
      <c r="E48" s="113"/>
    </row>
    <row r="49" spans="2:5" ht="12.75">
      <c r="B49" s="113"/>
      <c r="C49" s="113"/>
      <c r="D49" s="113"/>
      <c r="E49" s="113"/>
    </row>
  </sheetData>
  <sheetProtection/>
  <mergeCells count="25">
    <mergeCell ref="B7:E8"/>
    <mergeCell ref="B2:E5"/>
    <mergeCell ref="B41:E41"/>
    <mergeCell ref="B42:E42"/>
    <mergeCell ref="C25:E25"/>
    <mergeCell ref="C26:D28"/>
    <mergeCell ref="E27:E28"/>
    <mergeCell ref="C34:E34"/>
    <mergeCell ref="C35:E35"/>
    <mergeCell ref="B9:E9"/>
    <mergeCell ref="C12:D12"/>
    <mergeCell ref="C14:D14"/>
    <mergeCell ref="C16:D16"/>
    <mergeCell ref="C18:D18"/>
    <mergeCell ref="C20:D20"/>
    <mergeCell ref="C36:E36"/>
    <mergeCell ref="C22:D22"/>
    <mergeCell ref="C24:D24"/>
    <mergeCell ref="B26:B28"/>
    <mergeCell ref="C37:D37"/>
    <mergeCell ref="B30:E30"/>
    <mergeCell ref="B31:B36"/>
    <mergeCell ref="C31:E31"/>
    <mergeCell ref="C32:E32"/>
    <mergeCell ref="C33:E33"/>
  </mergeCells>
  <printOptions horizontalCentered="1"/>
  <pageMargins left="0.7874015748031495" right="0.7874015748031495" top="1.574803149606299" bottom="0.9838582677165354" header="1.1811023622047243" footer="0.5901574803149606"/>
  <pageSetup fitToHeight="0" fitToWidth="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Pacifico</cp:lastModifiedBy>
  <cp:lastPrinted>2021-06-23T00:04:08Z</cp:lastPrinted>
  <dcterms:created xsi:type="dcterms:W3CDTF">2001-05-02T18:09:41Z</dcterms:created>
  <dcterms:modified xsi:type="dcterms:W3CDTF">2021-06-23T00:32:41Z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