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ÇAMENTO" sheetId="1" r:id="rId1"/>
  </sheets>
  <definedNames>
    <definedName name="_xlnm.Print_Area" localSheetId="0">'ORÇAMENTO'!$B$3:$L$46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7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Insumo</t>
        </r>
      </text>
    </comment>
    <comment ref="E33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ESCAV MEC.VALA N ESCORADA(C/ESCAV HIDRAUL 0,78M3) ATE 1,5M PROF MAT 1A C/REDUTOR(C/PEDRAS/INST PREDIAIS/OUTROS REDUT PRODUT OU CAVAS FUND) EXCL ESGOTAM</t>
        </r>
      </text>
    </comment>
    <comment ref="J40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O sinapi é por m², logo para m³ multiplica-se por 5x (5 camadas de 20cm).</t>
        </r>
      </text>
    </comment>
    <comment ref="K40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O sinapi é por m², logo para m³ multiplica-se por 5x (5 camadas de 20cm).</t>
        </r>
      </text>
    </comment>
  </commentList>
</comments>
</file>

<file path=xl/sharedStrings.xml><?xml version="1.0" encoding="utf-8"?>
<sst xmlns="http://schemas.openxmlformats.org/spreadsheetml/2006/main" count="128" uniqueCount="85">
  <si>
    <t>ORÇAMENTO GERAL</t>
  </si>
  <si>
    <t>Prefeitura Municipal de Caçapava do Sul</t>
  </si>
  <si>
    <t>Projeto:</t>
  </si>
  <si>
    <t>MURO ESTÁDIO  MUNICIPAL</t>
  </si>
  <si>
    <t>Data base:</t>
  </si>
  <si>
    <t>BDI: (%)</t>
  </si>
  <si>
    <t>Encargos Sociais: (%)</t>
  </si>
  <si>
    <t>Item</t>
  </si>
  <si>
    <t>Referência</t>
  </si>
  <si>
    <t>Código</t>
  </si>
  <si>
    <t>Discriminação do serviço</t>
  </si>
  <si>
    <t>Unid.</t>
  </si>
  <si>
    <t>Quantidade</t>
  </si>
  <si>
    <t>Custo Unitário (R$)</t>
  </si>
  <si>
    <t>Custo Unitário (R$) + BDI</t>
  </si>
  <si>
    <t>Total (R$)</t>
  </si>
  <si>
    <t>1.0</t>
  </si>
  <si>
    <t xml:space="preserve"> </t>
  </si>
  <si>
    <t>SERVIÇOS PRELIMINARES</t>
  </si>
  <si>
    <t>Total do Item 2.0</t>
  </si>
  <si>
    <t>1.1</t>
  </si>
  <si>
    <t>SINAPI-RS</t>
  </si>
  <si>
    <t>74209/001</t>
  </si>
  <si>
    <t>Placa de Obra em Chapa de Aço Galvanizada (1,5x1,00 m), fixada em parede ou em estrutura</t>
  </si>
  <si>
    <t>m²</t>
  </si>
  <si>
    <t>2.0</t>
  </si>
  <si>
    <t>ESTRUTURA</t>
  </si>
  <si>
    <t>2.1</t>
  </si>
  <si>
    <t>Sapatas em Concreto Armado FCK = 20 Mpa</t>
  </si>
  <si>
    <t>m³</t>
  </si>
  <si>
    <t>2.2</t>
  </si>
  <si>
    <t>Vigas em Concreto Armado FCK = 20 Mpa</t>
  </si>
  <si>
    <t>2.3</t>
  </si>
  <si>
    <t>Pilar em Concreto Armado FCK = 20 MPA</t>
  </si>
  <si>
    <t>3.0</t>
  </si>
  <si>
    <t>PAREDES</t>
  </si>
  <si>
    <t>Total do Item 3.0</t>
  </si>
  <si>
    <t>3.1</t>
  </si>
  <si>
    <t>ALVENARIA DE VEDAÇÃO DE BLOCOS CERÂMICOS FURADOS NA VERTICAL DE 14X19X39CM (ESPESSURA 14CM) DE PAREDES</t>
  </si>
  <si>
    <t>3.2</t>
  </si>
  <si>
    <t>ARGAMASSA TRAÇO 1:3 (CIMENTO E AREIA GROSSA) PARA CHAPISCO</t>
  </si>
  <si>
    <t>3.3</t>
  </si>
  <si>
    <t>ARGAMASSA TRAÇO 1:2:9 (CIMENTO, CAL E AREIA MÉDIA)</t>
  </si>
  <si>
    <t>3.4</t>
  </si>
  <si>
    <t>ARGAMASSA TRAÇO 1:7 (CIMENTO E AREIA MÉDIA) ASSENT. DE ALVENARIA DE VEDAÇÃO, PREPARO MECÂNICO COM BETONEIRA</t>
  </si>
  <si>
    <t>4.0</t>
  </si>
  <si>
    <t>SERVIÇO FINAIS</t>
  </si>
  <si>
    <t>Total do Item 4.0</t>
  </si>
  <si>
    <t>4.1</t>
  </si>
  <si>
    <t>Limpeza final da obra</t>
  </si>
  <si>
    <t>TERRAPLENAGEM</t>
  </si>
  <si>
    <t>SINAPI-78472</t>
  </si>
  <si>
    <t>Locação e Nivelamento de greide para terraplenagem</t>
  </si>
  <si>
    <t>-</t>
  </si>
  <si>
    <t>SINAPI-73822/001</t>
  </si>
  <si>
    <t>Desmatamento, destocamento com D&lt;30cm e limpeza de áreas</t>
  </si>
  <si>
    <t>Escavação e carga de mat. de 1ª cat.</t>
  </si>
  <si>
    <t>2.3.1</t>
  </si>
  <si>
    <t>SINAPI - 83338</t>
  </si>
  <si>
    <t>2.3.2</t>
  </si>
  <si>
    <t>SINAPI - 72881</t>
  </si>
  <si>
    <t>Transporte de excedente de escavação com caminhão basculante em rodovia
pavimentada, distância superior a 4 Km</t>
  </si>
  <si>
    <t>2.3.3</t>
  </si>
  <si>
    <t>SINAPI-74034/001</t>
  </si>
  <si>
    <t>Espalhamento de material de 1ª cat. (proveniente de escavação)</t>
  </si>
  <si>
    <t>2.4</t>
  </si>
  <si>
    <t>Solos Moles | "Borrachudos"</t>
  </si>
  <si>
    <t>2.4.1</t>
  </si>
  <si>
    <t>SINAPI - 73580</t>
  </si>
  <si>
    <t>Remoção localizada de solos inadequados - "borrachudo"</t>
  </si>
  <si>
    <t>2.4.2</t>
  </si>
  <si>
    <t>2.4.3</t>
  </si>
  <si>
    <t>SINAPI-74034/1</t>
  </si>
  <si>
    <t>2.5</t>
  </si>
  <si>
    <t>Aterro com material importado</t>
  </si>
  <si>
    <t>SINAPI - 6079</t>
  </si>
  <si>
    <t>Argila vermelha retirada na jazida - sem transporte</t>
  </si>
  <si>
    <t>Transporte de argila com caminhão basculante em rodovia
pavimentada, distância superior a 4 Km (d=1,3)</t>
  </si>
  <si>
    <t>SINAPI - 41722</t>
  </si>
  <si>
    <t>Compactação mecânica 100% do PN</t>
  </si>
  <si>
    <t>SINAPI - 74153/001</t>
  </si>
  <si>
    <t>Espalhamento mecanizado (com motoniveladora 140 HP) material de 1ª catergoria | Obs.: em camadas de 20cm de espessura</t>
  </si>
  <si>
    <t>TOTAL GERAL</t>
  </si>
  <si>
    <t>__________________________________________________</t>
  </si>
  <si>
    <t>Marcelo de Souza Silva – Eng.º Civil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</si>
</sst>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&quot; R$ &quot;;#,##0.00&quot; R$ &quot;;\-#&quot; R$ &quot;;@\ "/>
    <numFmt numFmtId="166" formatCode="0%"/>
    <numFmt numFmtId="167" formatCode="[$R$-416]\ #,##0.00;[RED]\-[$R$-416]\ #,##0.00"/>
    <numFmt numFmtId="168" formatCode="#,##0.00\ ;#,##0.00\ ;\-#\ ;@\ "/>
    <numFmt numFmtId="169" formatCode="#,##0.00\ ;\(#,##0.00\);\-#\ ;@\ "/>
    <numFmt numFmtId="170" formatCode="@"/>
    <numFmt numFmtId="171" formatCode="MMM/YY"/>
    <numFmt numFmtId="172" formatCode="#,##0.00"/>
    <numFmt numFmtId="173" formatCode="_-&quot;R$ &quot;* #,##0.00_-;&quot;-R$ &quot;* #,##0.00_-;_-&quot;R$ &quot;* \-??_-;_-@_-"/>
    <numFmt numFmtId="174" formatCode="0.000%"/>
    <numFmt numFmtId="175" formatCode="_-* #,##0.00_-;\-* #,##0.00_-;_-* \-??_-;_-@_-"/>
    <numFmt numFmtId="176" formatCode="&quot;R$ &quot;#,##0.00;&quot;-R$ &quot;#,##0.00"/>
    <numFmt numFmtId="177" formatCode="#,##0.00&quot;      &quot;;#,##0.00&quot;      &quot;;\-#&quot;      &quot;;@\ "/>
  </numFmts>
  <fonts count="41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6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10"/>
      <name val="Arial1"/>
      <family val="0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Arial1"/>
      <family val="0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1"/>
      <family val="2"/>
    </font>
    <font>
      <sz val="9"/>
      <color indexed="8"/>
      <name val="Arial1"/>
      <family val="2"/>
    </font>
    <font>
      <b/>
      <sz val="8"/>
      <name val="Arial1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 horizontal="center" textRotation="90"/>
      <protection/>
    </xf>
    <xf numFmtId="165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6" fontId="0" fillId="0" borderId="0">
      <alignment/>
      <protection/>
    </xf>
    <xf numFmtId="164" fontId="16" fillId="0" borderId="0">
      <alignment/>
      <protection/>
    </xf>
    <xf numFmtId="167" fontId="16" fillId="0" borderId="0">
      <alignment/>
      <protection/>
    </xf>
    <xf numFmtId="168" fontId="0" fillId="0" borderId="0">
      <alignment/>
      <protection/>
    </xf>
    <xf numFmtId="169" fontId="0" fillId="0" borderId="0">
      <alignment/>
      <protection/>
    </xf>
  </cellStyleXfs>
  <cellXfs count="13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4" fillId="0" borderId="0" xfId="0" applyFont="1" applyAlignment="1">
      <alignment/>
    </xf>
    <xf numFmtId="164" fontId="19" fillId="0" borderId="0" xfId="0" applyFont="1" applyAlignment="1">
      <alignment/>
    </xf>
    <xf numFmtId="164" fontId="14" fillId="0" borderId="0" xfId="0" applyFont="1" applyBorder="1" applyAlignment="1">
      <alignment/>
    </xf>
    <xf numFmtId="164" fontId="0" fillId="9" borderId="2" xfId="0" applyFill="1" applyBorder="1" applyAlignment="1">
      <alignment/>
    </xf>
    <xf numFmtId="164" fontId="20" fillId="9" borderId="3" xfId="0" applyFont="1" applyFill="1" applyBorder="1" applyAlignment="1">
      <alignment horizontal="left" wrapText="1"/>
    </xf>
    <xf numFmtId="164" fontId="21" fillId="9" borderId="4" xfId="0" applyFont="1" applyFill="1" applyBorder="1" applyAlignment="1">
      <alignment horizontal="center" vertical="center"/>
    </xf>
    <xf numFmtId="164" fontId="22" fillId="0" borderId="0" xfId="0" applyFont="1" applyBorder="1" applyAlignment="1">
      <alignment vertical="center"/>
    </xf>
    <xf numFmtId="164" fontId="23" fillId="0" borderId="0" xfId="0" applyFont="1" applyBorder="1" applyAlignment="1">
      <alignment horizontal="center"/>
    </xf>
    <xf numFmtId="164" fontId="24" fillId="0" borderId="0" xfId="0" applyFont="1" applyBorder="1" applyAlignment="1">
      <alignment vertical="center"/>
    </xf>
    <xf numFmtId="164" fontId="14" fillId="9" borderId="2" xfId="0" applyFont="1" applyFill="1" applyBorder="1" applyAlignment="1">
      <alignment horizontal="left" vertical="top"/>
    </xf>
    <xf numFmtId="164" fontId="21" fillId="9" borderId="5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left" vertical="center" indent="1"/>
    </xf>
    <xf numFmtId="164" fontId="23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 wrapText="1"/>
    </xf>
    <xf numFmtId="164" fontId="21" fillId="9" borderId="6" xfId="0" applyFont="1" applyFill="1" applyBorder="1" applyAlignment="1">
      <alignment vertical="center" wrapText="1"/>
    </xf>
    <xf numFmtId="164" fontId="23" fillId="0" borderId="0" xfId="0" applyFont="1" applyBorder="1" applyAlignment="1">
      <alignment horizontal="left" indent="1"/>
    </xf>
    <xf numFmtId="164" fontId="14" fillId="9" borderId="7" xfId="0" applyFont="1" applyFill="1" applyBorder="1" applyAlignment="1">
      <alignment horizontal="left" vertical="top"/>
    </xf>
    <xf numFmtId="170" fontId="21" fillId="9" borderId="8" xfId="0" applyNumberFormat="1" applyFont="1" applyFill="1" applyBorder="1" applyAlignment="1">
      <alignment horizontal="center" vertical="center" wrapText="1"/>
    </xf>
    <xf numFmtId="164" fontId="14" fillId="9" borderId="4" xfId="0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left" vertical="center" indent="1"/>
    </xf>
    <xf numFmtId="164" fontId="26" fillId="0" borderId="0" xfId="0" applyFont="1" applyBorder="1" applyAlignment="1">
      <alignment vertical="center"/>
    </xf>
    <xf numFmtId="171" fontId="25" fillId="0" borderId="0" xfId="0" applyNumberFormat="1" applyFont="1" applyBorder="1" applyAlignment="1">
      <alignment vertical="center"/>
    </xf>
    <xf numFmtId="171" fontId="27" fillId="9" borderId="6" xfId="0" applyNumberFormat="1" applyFont="1" applyFill="1" applyBorder="1" applyAlignment="1">
      <alignment horizontal="right"/>
    </xf>
    <xf numFmtId="164" fontId="21" fillId="9" borderId="9" xfId="0" applyNumberFormat="1" applyFont="1" applyFill="1" applyBorder="1" applyAlignment="1">
      <alignment horizontal="center" vertical="center" wrapText="1"/>
    </xf>
    <xf numFmtId="164" fontId="28" fillId="9" borderId="9" xfId="0" applyFont="1" applyFill="1" applyBorder="1" applyAlignment="1">
      <alignment horizontal="center" vertical="center"/>
    </xf>
    <xf numFmtId="164" fontId="23" fillId="0" borderId="0" xfId="0" applyFont="1" applyBorder="1" applyAlignment="1">
      <alignment/>
    </xf>
    <xf numFmtId="164" fontId="25" fillId="0" borderId="0" xfId="0" applyFont="1" applyBorder="1" applyAlignment="1">
      <alignment vertical="center"/>
    </xf>
    <xf numFmtId="164" fontId="29" fillId="9" borderId="10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 wrapText="1"/>
    </xf>
    <xf numFmtId="164" fontId="29" fillId="9" borderId="11" xfId="0" applyFont="1" applyFill="1" applyBorder="1" applyAlignment="1">
      <alignment horizontal="center" vertical="center" wrapText="1"/>
    </xf>
    <xf numFmtId="164" fontId="29" fillId="9" borderId="8" xfId="0" applyFont="1" applyFill="1" applyBorder="1" applyAlignment="1">
      <alignment horizontal="center" vertical="center" wrapText="1"/>
    </xf>
    <xf numFmtId="164" fontId="29" fillId="9" borderId="9" xfId="0" applyFont="1" applyFill="1" applyBorder="1" applyAlignment="1">
      <alignment horizontal="center" vertical="center" wrapText="1"/>
    </xf>
    <xf numFmtId="164" fontId="23" fillId="0" borderId="0" xfId="0" applyFont="1" applyBorder="1" applyAlignment="1">
      <alignment/>
    </xf>
    <xf numFmtId="164" fontId="14" fillId="0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29" fillId="0" borderId="7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9" borderId="14" xfId="0" applyFont="1" applyFill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30" fillId="9" borderId="15" xfId="0" applyFont="1" applyFill="1" applyBorder="1" applyAlignment="1">
      <alignment horizontal="left"/>
    </xf>
    <xf numFmtId="172" fontId="29" fillId="9" borderId="12" xfId="0" applyNumberFormat="1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73" fontId="29" fillId="9" borderId="11" xfId="17" applyFont="1" applyFill="1" applyBorder="1" applyAlignment="1" applyProtection="1">
      <alignment horizontal="center" vertical="center"/>
      <protection/>
    </xf>
    <xf numFmtId="174" fontId="14" fillId="0" borderId="0" xfId="19" applyNumberFormat="1" applyFont="1" applyFill="1" applyBorder="1" applyAlignment="1" applyProtection="1">
      <alignment/>
      <protection/>
    </xf>
    <xf numFmtId="172" fontId="31" fillId="0" borderId="0" xfId="0" applyNumberFormat="1" applyFont="1" applyBorder="1" applyAlignment="1">
      <alignment/>
    </xf>
    <xf numFmtId="164" fontId="0" fillId="0" borderId="16" xfId="0" applyFont="1" applyFill="1" applyBorder="1" applyAlignment="1">
      <alignment horizontal="center" vertical="center" wrapText="1"/>
    </xf>
    <xf numFmtId="164" fontId="30" fillId="0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 wrapText="1"/>
    </xf>
    <xf numFmtId="164" fontId="30" fillId="0" borderId="19" xfId="0" applyFont="1" applyFill="1" applyBorder="1" applyAlignment="1">
      <alignment horizontal="left" vertical="center"/>
    </xf>
    <xf numFmtId="172" fontId="30" fillId="0" borderId="17" xfId="0" applyNumberFormat="1" applyFont="1" applyFill="1" applyBorder="1" applyAlignment="1">
      <alignment horizontal="center" vertical="center"/>
    </xf>
    <xf numFmtId="172" fontId="30" fillId="0" borderId="17" xfId="0" applyNumberFormat="1" applyFont="1" applyFill="1" applyBorder="1" applyAlignment="1">
      <alignment horizontal="right" vertical="center"/>
    </xf>
    <xf numFmtId="173" fontId="30" fillId="0" borderId="17" xfId="17" applyFont="1" applyFill="1" applyBorder="1" applyAlignment="1" applyProtection="1">
      <alignment horizontal="center" vertical="center"/>
      <protection/>
    </xf>
    <xf numFmtId="173" fontId="30" fillId="0" borderId="18" xfId="17" applyFont="1" applyFill="1" applyBorder="1" applyAlignment="1" applyProtection="1">
      <alignment horizontal="center" vertical="center"/>
      <protection/>
    </xf>
    <xf numFmtId="173" fontId="30" fillId="0" borderId="20" xfId="17" applyFont="1" applyFill="1" applyBorder="1" applyAlignment="1" applyProtection="1">
      <alignment vertical="center"/>
      <protection/>
    </xf>
    <xf numFmtId="172" fontId="23" fillId="0" borderId="0" xfId="0" applyNumberFormat="1" applyFont="1" applyBorder="1" applyAlignment="1">
      <alignment/>
    </xf>
    <xf numFmtId="166" fontId="14" fillId="0" borderId="0" xfId="19" applyFont="1" applyFill="1" applyBorder="1" applyAlignment="1" applyProtection="1">
      <alignment horizontal="center"/>
      <protection/>
    </xf>
    <xf numFmtId="172" fontId="23" fillId="0" borderId="0" xfId="0" applyNumberFormat="1" applyFont="1" applyFill="1" applyBorder="1" applyAlignment="1">
      <alignment horizontal="right"/>
    </xf>
    <xf numFmtId="164" fontId="0" fillId="0" borderId="21" xfId="0" applyFont="1" applyFill="1" applyBorder="1" applyAlignment="1">
      <alignment horizontal="center" vertical="center" wrapText="1"/>
    </xf>
    <xf numFmtId="164" fontId="30" fillId="0" borderId="17" xfId="0" applyFont="1" applyFill="1" applyBorder="1" applyAlignment="1">
      <alignment horizontal="left" vertical="center"/>
    </xf>
    <xf numFmtId="164" fontId="0" fillId="0" borderId="22" xfId="0" applyFont="1" applyFill="1" applyBorder="1" applyAlignment="1">
      <alignment horizontal="center" vertical="center" wrapText="1"/>
    </xf>
    <xf numFmtId="164" fontId="0" fillId="0" borderId="21" xfId="0" applyFill="1" applyBorder="1" applyAlignment="1">
      <alignment horizontal="center" vertical="center"/>
    </xf>
    <xf numFmtId="164" fontId="0" fillId="0" borderId="18" xfId="0" applyFont="1" applyBorder="1" applyAlignment="1">
      <alignment horizontal="left" vertical="center"/>
    </xf>
    <xf numFmtId="175" fontId="32" fillId="0" borderId="17" xfId="15" applyFont="1" applyFill="1" applyBorder="1" applyAlignment="1" applyProtection="1">
      <alignment horizontal="right" vertical="center"/>
      <protection/>
    </xf>
    <xf numFmtId="164" fontId="0" fillId="0" borderId="17" xfId="0" applyFont="1" applyBorder="1" applyAlignment="1">
      <alignment horizontal="left" vertical="center"/>
    </xf>
    <xf numFmtId="164" fontId="0" fillId="0" borderId="17" xfId="0" applyFont="1" applyFill="1" applyBorder="1" applyAlignment="1">
      <alignment horizontal="left" vertical="center"/>
    </xf>
    <xf numFmtId="164" fontId="0" fillId="0" borderId="17" xfId="0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left" vertical="center"/>
    </xf>
    <xf numFmtId="175" fontId="0" fillId="0" borderId="17" xfId="15" applyFont="1" applyFill="1" applyBorder="1" applyAlignment="1" applyProtection="1">
      <alignment horizontal="center" vertical="center"/>
      <protection/>
    </xf>
    <xf numFmtId="173" fontId="0" fillId="0" borderId="18" xfId="17" applyFont="1" applyFill="1" applyBorder="1" applyAlignment="1" applyProtection="1">
      <alignment horizontal="center" vertical="center"/>
      <protection/>
    </xf>
    <xf numFmtId="164" fontId="29" fillId="10" borderId="16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30" fillId="10" borderId="18" xfId="0" applyFont="1" applyFill="1" applyBorder="1" applyAlignment="1">
      <alignment horizontal="left"/>
    </xf>
    <xf numFmtId="164" fontId="29" fillId="10" borderId="22" xfId="0" applyFont="1" applyFill="1" applyBorder="1" applyAlignment="1">
      <alignment vertical="center"/>
    </xf>
    <xf numFmtId="164" fontId="29" fillId="10" borderId="24" xfId="0" applyFont="1" applyFill="1" applyBorder="1" applyAlignment="1">
      <alignment vertical="center"/>
    </xf>
    <xf numFmtId="164" fontId="29" fillId="10" borderId="23" xfId="0" applyFont="1" applyFill="1" applyBorder="1" applyAlignment="1">
      <alignment vertical="center"/>
    </xf>
    <xf numFmtId="172" fontId="29" fillId="10" borderId="24" xfId="0" applyNumberFormat="1" applyFont="1" applyFill="1" applyBorder="1" applyAlignment="1">
      <alignment horizontal="center" vertical="center"/>
    </xf>
    <xf numFmtId="164" fontId="30" fillId="10" borderId="24" xfId="0" applyFont="1" applyFill="1" applyBorder="1" applyAlignment="1">
      <alignment horizontal="center" vertical="center"/>
    </xf>
    <xf numFmtId="164" fontId="33" fillId="10" borderId="24" xfId="0" applyFont="1" applyFill="1" applyBorder="1" applyAlignment="1">
      <alignment horizontal="center" vertical="center"/>
    </xf>
    <xf numFmtId="176" fontId="29" fillId="10" borderId="25" xfId="0" applyNumberFormat="1" applyFont="1" applyFill="1" applyBorder="1" applyAlignment="1">
      <alignment horizontal="center" vertical="center"/>
    </xf>
    <xf numFmtId="164" fontId="30" fillId="0" borderId="26" xfId="0" applyFont="1" applyFill="1" applyBorder="1" applyAlignment="1">
      <alignment horizontal="center" vertical="center"/>
    </xf>
    <xf numFmtId="164" fontId="30" fillId="0" borderId="27" xfId="0" applyFont="1" applyFill="1" applyBorder="1" applyAlignment="1">
      <alignment horizontal="center" vertical="center"/>
    </xf>
    <xf numFmtId="164" fontId="30" fillId="0" borderId="28" xfId="0" applyFont="1" applyFill="1" applyBorder="1" applyAlignment="1">
      <alignment horizontal="center" vertical="center"/>
    </xf>
    <xf numFmtId="164" fontId="30" fillId="0" borderId="29" xfId="0" applyFont="1" applyFill="1" applyBorder="1" applyAlignment="1">
      <alignment horizontal="left" vertical="center" indent="1"/>
    </xf>
    <xf numFmtId="164" fontId="30" fillId="0" borderId="0" xfId="0" applyFont="1" applyFill="1" applyBorder="1" applyAlignment="1">
      <alignment horizontal="left" vertical="center" indent="1"/>
    </xf>
    <xf numFmtId="164" fontId="30" fillId="0" borderId="27" xfId="0" applyFont="1" applyFill="1" applyBorder="1" applyAlignment="1">
      <alignment horizontal="left" vertical="center" indent="1"/>
    </xf>
    <xf numFmtId="172" fontId="30" fillId="0" borderId="27" xfId="0" applyNumberFormat="1" applyFont="1" applyFill="1" applyBorder="1" applyAlignment="1">
      <alignment horizontal="center" vertical="center"/>
    </xf>
    <xf numFmtId="172" fontId="30" fillId="0" borderId="28" xfId="0" applyNumberFormat="1" applyFont="1" applyFill="1" applyBorder="1" applyAlignment="1">
      <alignment horizontal="center" vertical="center"/>
    </xf>
    <xf numFmtId="172" fontId="30" fillId="0" borderId="30" xfId="0" applyNumberFormat="1" applyFont="1" applyFill="1" applyBorder="1" applyAlignment="1">
      <alignment horizontal="center" vertical="center"/>
    </xf>
    <xf numFmtId="164" fontId="34" fillId="0" borderId="26" xfId="0" applyFont="1" applyFill="1" applyBorder="1" applyAlignment="1">
      <alignment horizontal="center" vertical="center"/>
    </xf>
    <xf numFmtId="164" fontId="34" fillId="0" borderId="27" xfId="0" applyFont="1" applyFill="1" applyBorder="1" applyAlignment="1">
      <alignment horizontal="center" vertical="center"/>
    </xf>
    <xf numFmtId="164" fontId="34" fillId="0" borderId="28" xfId="0" applyFont="1" applyFill="1" applyBorder="1" applyAlignment="1">
      <alignment horizontal="center" vertical="center"/>
    </xf>
    <xf numFmtId="164" fontId="34" fillId="0" borderId="29" xfId="0" applyFont="1" applyFill="1" applyBorder="1" applyAlignment="1">
      <alignment horizontal="left" vertical="center" indent="1"/>
    </xf>
    <xf numFmtId="164" fontId="30" fillId="0" borderId="28" xfId="0" applyFont="1" applyFill="1" applyBorder="1" applyAlignment="1">
      <alignment horizontal="left" vertical="center" wrapText="1" indent="1"/>
    </xf>
    <xf numFmtId="164" fontId="30" fillId="0" borderId="29" xfId="0" applyFont="1" applyFill="1" applyBorder="1" applyAlignment="1">
      <alignment horizontal="left" vertical="center" indent="3"/>
    </xf>
    <xf numFmtId="177" fontId="14" fillId="0" borderId="0" xfId="15" applyNumberFormat="1" applyFont="1" applyFill="1" applyBorder="1" applyAlignment="1" applyProtection="1">
      <alignment horizontal="center"/>
      <protection/>
    </xf>
    <xf numFmtId="164" fontId="30" fillId="0" borderId="29" xfId="0" applyFont="1" applyFill="1" applyBorder="1" applyAlignment="1">
      <alignment horizontal="left" vertical="center" wrapText="1" indent="3"/>
    </xf>
    <xf numFmtId="164" fontId="30" fillId="0" borderId="0" xfId="0" applyFont="1" applyFill="1" applyBorder="1" applyAlignment="1">
      <alignment horizontal="left" vertical="center" wrapText="1" indent="3"/>
    </xf>
    <xf numFmtId="164" fontId="30" fillId="0" borderId="7" xfId="0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center" vertical="center"/>
    </xf>
    <xf numFmtId="164" fontId="29" fillId="0" borderId="27" xfId="0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 horizontal="center" vertical="center"/>
    </xf>
    <xf numFmtId="172" fontId="33" fillId="0" borderId="24" xfId="0" applyNumberFormat="1" applyFont="1" applyFill="1" applyBorder="1" applyAlignment="1">
      <alignment horizontal="center" vertical="center"/>
    </xf>
    <xf numFmtId="172" fontId="29" fillId="0" borderId="25" xfId="0" applyNumberFormat="1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 horizontal="center" vertical="center"/>
    </xf>
    <xf numFmtId="172" fontId="29" fillId="0" borderId="13" xfId="0" applyNumberFormat="1" applyFont="1" applyFill="1" applyBorder="1" applyAlignment="1">
      <alignment horizontal="center" vertical="center"/>
    </xf>
    <xf numFmtId="164" fontId="14" fillId="0" borderId="7" xfId="0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 horizontal="left" vertical="top" wrapText="1"/>
    </xf>
    <xf numFmtId="170" fontId="21" fillId="0" borderId="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1" fillId="0" borderId="0" xfId="0" applyFont="1" applyFill="1" applyBorder="1" applyAlignment="1">
      <alignment vertical="center"/>
    </xf>
    <xf numFmtId="164" fontId="21" fillId="9" borderId="10" xfId="0" applyFont="1" applyFill="1" applyBorder="1" applyAlignment="1">
      <alignment horizontal="center" vertical="center"/>
    </xf>
    <xf numFmtId="176" fontId="21" fillId="9" borderId="11" xfId="0" applyNumberFormat="1" applyFont="1" applyFill="1" applyBorder="1" applyAlignment="1">
      <alignment vertical="center"/>
    </xf>
    <xf numFmtId="172" fontId="35" fillId="11" borderId="0" xfId="0" applyNumberFormat="1" applyFont="1" applyFill="1" applyBorder="1" applyAlignment="1">
      <alignment/>
    </xf>
    <xf numFmtId="166" fontId="19" fillId="11" borderId="0" xfId="19" applyFont="1" applyFill="1" applyBorder="1" applyAlignment="1" applyProtection="1">
      <alignment horizontal="center"/>
      <protection/>
    </xf>
    <xf numFmtId="164" fontId="14" fillId="0" borderId="7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13" xfId="0" applyFont="1" applyBorder="1" applyAlignment="1">
      <alignment/>
    </xf>
    <xf numFmtId="164" fontId="14" fillId="0" borderId="0" xfId="0" applyFont="1" applyAlignment="1">
      <alignment/>
    </xf>
    <xf numFmtId="164" fontId="36" fillId="0" borderId="0" xfId="0" applyFont="1" applyBorder="1" applyAlignment="1">
      <alignment horizontal="center"/>
    </xf>
    <xf numFmtId="168" fontId="14" fillId="0" borderId="0" xfId="0" applyNumberFormat="1" applyFont="1" applyBorder="1" applyAlignment="1">
      <alignment vertical="center"/>
    </xf>
    <xf numFmtId="164" fontId="14" fillId="0" borderId="6" xfId="0" applyFont="1" applyBorder="1" applyAlignment="1">
      <alignment/>
    </xf>
    <xf numFmtId="164" fontId="14" fillId="0" borderId="8" xfId="0" applyFont="1" applyBorder="1" applyAlignment="1">
      <alignment/>
    </xf>
    <xf numFmtId="164" fontId="37" fillId="0" borderId="8" xfId="0" applyFont="1" applyBorder="1" applyAlignment="1">
      <alignment horizontal="center" vertical="center" wrapText="1"/>
    </xf>
    <xf numFmtId="170" fontId="37" fillId="0" borderId="8" xfId="0" applyNumberFormat="1" applyFont="1" applyBorder="1" applyAlignment="1">
      <alignment horizontal="center" vertical="center"/>
    </xf>
    <xf numFmtId="164" fontId="37" fillId="0" borderId="8" xfId="0" applyFont="1" applyBorder="1" applyAlignment="1">
      <alignment horizontal="center" vertical="center"/>
    </xf>
    <xf numFmtId="164" fontId="14" fillId="0" borderId="31" xfId="0" applyFont="1" applyBorder="1" applyAlignment="1">
      <alignment/>
    </xf>
    <xf numFmtId="164" fontId="14" fillId="0" borderId="0" xfId="0" applyFont="1" applyBorder="1" applyAlignment="1">
      <alignment vertic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Heading1" xfId="36"/>
    <cellStyle name="Moeda 2" xfId="37"/>
    <cellStyle name="Normal 2" xfId="38"/>
    <cellStyle name="Normal 3" xfId="39"/>
    <cellStyle name="Porcentagem 2" xfId="40"/>
    <cellStyle name="Result" xfId="41"/>
    <cellStyle name="Result2" xfId="42"/>
    <cellStyle name="Separador de milhares 2" xfId="43"/>
    <cellStyle name="Vírgula 2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857250</xdr:colOff>
      <xdr:row>2</xdr:row>
      <xdr:rowOff>104775</xdr:rowOff>
    </xdr:from>
    <xdr:to>
      <xdr:col>6</xdr:col>
      <xdr:colOff>5410200</xdr:colOff>
      <xdr:row>6</xdr:row>
      <xdr:rowOff>123825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23850"/>
          <a:ext cx="93345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90" zoomScaleSheetLayoutView="90" workbookViewId="0" topLeftCell="A1">
      <selection activeCell="G44" sqref="G44"/>
    </sheetView>
  </sheetViews>
  <sheetFormatPr defaultColWidth="7.19921875" defaultRowHeight="13.5" customHeight="1" outlineLevelRow="1"/>
  <cols>
    <col min="1" max="1" width="11.19921875" style="1" customWidth="1"/>
    <col min="2" max="2" width="8.3984375" style="0" customWidth="1"/>
    <col min="3" max="3" width="11.3984375" style="0" customWidth="1"/>
    <col min="4" max="4" width="14.59765625" style="0" customWidth="1"/>
    <col min="5" max="5" width="21" style="0" customWidth="1"/>
    <col min="6" max="6" width="14.59765625" style="0" customWidth="1"/>
    <col min="7" max="7" width="64.3984375" style="0" customWidth="1"/>
    <col min="8" max="8" width="9.19921875" style="0" customWidth="1"/>
    <col min="9" max="9" width="12.09765625" style="0" customWidth="1"/>
    <col min="10" max="10" width="13.8984375" style="2" customWidth="1"/>
    <col min="11" max="11" width="14" style="2" customWidth="1"/>
    <col min="12" max="12" width="21.19921875" style="0" customWidth="1"/>
    <col min="13" max="13" width="9.5" style="0" customWidth="1"/>
    <col min="14" max="14" width="13.3984375" style="0" customWidth="1"/>
    <col min="15" max="16" width="15.59765625" style="0" customWidth="1"/>
    <col min="17" max="16384" width="8" style="0" customWidth="1"/>
  </cols>
  <sheetData>
    <row r="1" spans="10:11" s="3" customFormat="1" ht="13.5" customHeight="1">
      <c r="J1" s="4"/>
      <c r="K1" s="4"/>
    </row>
    <row r="2" spans="1:22" ht="3.75" customHeight="1">
      <c r="A2"/>
      <c r="J2"/>
      <c r="K2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ht="19.5" customHeight="1">
      <c r="B3" s="6"/>
      <c r="C3" s="6"/>
      <c r="D3" s="6"/>
      <c r="E3" s="6"/>
      <c r="F3" s="7" t="s">
        <v>0</v>
      </c>
      <c r="G3" s="7"/>
      <c r="H3" s="8" t="s">
        <v>1</v>
      </c>
      <c r="I3" s="8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  <c r="V3" s="5"/>
    </row>
    <row r="4" spans="2:22" ht="19.5" customHeight="1">
      <c r="B4" s="6"/>
      <c r="C4" s="6"/>
      <c r="D4" s="6"/>
      <c r="E4" s="6"/>
      <c r="F4" s="7"/>
      <c r="G4" s="7"/>
      <c r="H4" s="8"/>
      <c r="I4" s="8"/>
      <c r="J4" s="8"/>
      <c r="K4" s="8"/>
      <c r="L4" s="8"/>
      <c r="M4" s="9"/>
      <c r="N4" s="10"/>
      <c r="O4" s="11"/>
      <c r="P4" s="11"/>
      <c r="Q4" s="11"/>
      <c r="R4" s="11"/>
      <c r="S4" s="11"/>
      <c r="T4" s="11"/>
      <c r="U4" s="11"/>
      <c r="V4" s="5"/>
    </row>
    <row r="5" spans="2:22" ht="19.5" customHeight="1">
      <c r="B5" s="6"/>
      <c r="C5" s="6"/>
      <c r="D5" s="6"/>
      <c r="E5" s="6"/>
      <c r="F5" s="7"/>
      <c r="G5" s="7"/>
      <c r="H5" s="12" t="s">
        <v>2</v>
      </c>
      <c r="I5" s="13" t="s">
        <v>3</v>
      </c>
      <c r="J5" s="13"/>
      <c r="K5" s="13"/>
      <c r="L5" s="13"/>
      <c r="M5" s="14"/>
      <c r="N5" s="15"/>
      <c r="O5" s="16"/>
      <c r="P5" s="16"/>
      <c r="Q5" s="16"/>
      <c r="R5" s="16"/>
      <c r="S5" s="16"/>
      <c r="T5" s="16"/>
      <c r="U5" s="16"/>
      <c r="V5" s="5"/>
    </row>
    <row r="6" spans="2:22" ht="19.5" customHeight="1">
      <c r="B6" s="6"/>
      <c r="C6" s="6"/>
      <c r="D6" s="6"/>
      <c r="E6" s="6"/>
      <c r="F6" s="7"/>
      <c r="G6" s="7"/>
      <c r="H6" s="17"/>
      <c r="I6" s="13"/>
      <c r="J6" s="13"/>
      <c r="K6" s="13"/>
      <c r="L6" s="13"/>
      <c r="M6" s="18"/>
      <c r="N6" s="10"/>
      <c r="O6" s="16"/>
      <c r="P6" s="16"/>
      <c r="Q6" s="16"/>
      <c r="R6" s="16"/>
      <c r="S6" s="16"/>
      <c r="T6" s="16"/>
      <c r="U6" s="16"/>
      <c r="V6" s="5"/>
    </row>
    <row r="7" spans="2:22" ht="19.5" customHeight="1">
      <c r="B7" s="6"/>
      <c r="C7" s="6"/>
      <c r="D7" s="6"/>
      <c r="E7" s="6"/>
      <c r="F7" s="7"/>
      <c r="G7" s="7"/>
      <c r="H7" s="19" t="s">
        <v>4</v>
      </c>
      <c r="I7" s="20"/>
      <c r="J7" s="20"/>
      <c r="K7" s="21" t="s">
        <v>5</v>
      </c>
      <c r="L7" s="21" t="s">
        <v>6</v>
      </c>
      <c r="M7" s="22"/>
      <c r="N7" s="10"/>
      <c r="O7" s="9"/>
      <c r="P7" s="9"/>
      <c r="Q7" s="9"/>
      <c r="R7" s="9"/>
      <c r="S7" s="23"/>
      <c r="T7" s="15"/>
      <c r="U7" s="24"/>
      <c r="V7" s="5"/>
    </row>
    <row r="8" spans="2:22" ht="19.5" customHeight="1">
      <c r="B8" s="6"/>
      <c r="C8" s="6"/>
      <c r="D8" s="6"/>
      <c r="E8" s="6"/>
      <c r="F8" s="7"/>
      <c r="G8" s="7"/>
      <c r="H8" s="25"/>
      <c r="I8" s="20"/>
      <c r="J8" s="20"/>
      <c r="K8" s="26">
        <v>30.52</v>
      </c>
      <c r="L8" s="27">
        <v>85.03</v>
      </c>
      <c r="M8" s="28"/>
      <c r="N8" s="10"/>
      <c r="O8" s="9"/>
      <c r="P8" s="9"/>
      <c r="Q8" s="9"/>
      <c r="R8" s="9"/>
      <c r="S8" s="23"/>
      <c r="T8" s="23"/>
      <c r="U8" s="29"/>
      <c r="V8" s="5"/>
    </row>
    <row r="9" spans="2:22" ht="21" customHeight="1">
      <c r="B9" s="30" t="s">
        <v>7</v>
      </c>
      <c r="C9" s="31" t="s">
        <v>8</v>
      </c>
      <c r="D9" s="32" t="s">
        <v>9</v>
      </c>
      <c r="E9" s="31" t="s">
        <v>10</v>
      </c>
      <c r="F9" s="31"/>
      <c r="G9" s="31"/>
      <c r="H9" s="32" t="s">
        <v>11</v>
      </c>
      <c r="I9" s="31" t="s">
        <v>12</v>
      </c>
      <c r="J9" s="33" t="s">
        <v>13</v>
      </c>
      <c r="K9" s="34" t="s">
        <v>14</v>
      </c>
      <c r="L9" s="35" t="s">
        <v>15</v>
      </c>
      <c r="M9" s="36"/>
      <c r="N9" s="5"/>
      <c r="O9" s="5"/>
      <c r="P9" s="5"/>
      <c r="Q9" s="5"/>
      <c r="R9" s="5"/>
      <c r="S9" s="5"/>
      <c r="T9" s="5"/>
      <c r="U9" s="5"/>
      <c r="V9" s="5"/>
    </row>
    <row r="10" spans="2:22" ht="21" customHeight="1">
      <c r="B10" s="30"/>
      <c r="C10" s="31"/>
      <c r="D10" s="32"/>
      <c r="E10" s="31"/>
      <c r="F10" s="31"/>
      <c r="G10" s="31"/>
      <c r="H10" s="32"/>
      <c r="I10" s="31"/>
      <c r="J10" s="33"/>
      <c r="K10" s="34"/>
      <c r="L10" s="35"/>
      <c r="M10" s="36"/>
      <c r="N10" s="37"/>
      <c r="O10" s="37"/>
      <c r="P10" s="37"/>
      <c r="Q10" s="5"/>
      <c r="R10" s="38"/>
      <c r="S10" s="38"/>
      <c r="T10" s="5"/>
      <c r="U10" s="5"/>
      <c r="V10" s="5"/>
    </row>
    <row r="11" spans="2:22" ht="11.25" customHeight="1">
      <c r="B11" s="39"/>
      <c r="C11" s="40"/>
      <c r="D11" s="41"/>
      <c r="E11" s="40"/>
      <c r="F11" s="40"/>
      <c r="G11" s="40"/>
      <c r="H11" s="41"/>
      <c r="I11" s="40"/>
      <c r="J11" s="41"/>
      <c r="K11" s="41"/>
      <c r="L11" s="42"/>
      <c r="M11" s="36"/>
      <c r="N11" s="37"/>
      <c r="O11" s="37"/>
      <c r="P11" s="37"/>
      <c r="Q11" s="5"/>
      <c r="R11" s="38"/>
      <c r="S11" s="38"/>
      <c r="T11" s="5"/>
      <c r="U11" s="5"/>
      <c r="V11" s="5"/>
    </row>
    <row r="12" spans="2:19" ht="27" customHeight="1">
      <c r="B12" s="43" t="s">
        <v>16</v>
      </c>
      <c r="C12" s="44"/>
      <c r="D12" s="45" t="s">
        <v>17</v>
      </c>
      <c r="E12" s="31" t="s">
        <v>18</v>
      </c>
      <c r="F12" s="31"/>
      <c r="G12" s="31"/>
      <c r="H12" s="46"/>
      <c r="I12" s="47" t="s">
        <v>17</v>
      </c>
      <c r="J12" s="31" t="s">
        <v>19</v>
      </c>
      <c r="K12" s="31"/>
      <c r="L12" s="48">
        <f>SUM(L13:L13)+0.01</f>
        <v>441.8463039999999</v>
      </c>
      <c r="M12" s="36"/>
      <c r="N12" s="5"/>
      <c r="O12" s="49"/>
      <c r="P12" s="5"/>
      <c r="Q12" s="5"/>
      <c r="R12" s="50"/>
      <c r="S12" s="50"/>
    </row>
    <row r="13" spans="2:19" s="3" customFormat="1" ht="16.5" customHeight="1">
      <c r="B13" s="51" t="s">
        <v>20</v>
      </c>
      <c r="C13" s="52" t="s">
        <v>21</v>
      </c>
      <c r="D13" s="53" t="s">
        <v>22</v>
      </c>
      <c r="E13" s="54" t="s">
        <v>23</v>
      </c>
      <c r="F13" s="54"/>
      <c r="G13" s="54"/>
      <c r="H13" s="55" t="s">
        <v>24</v>
      </c>
      <c r="I13" s="56">
        <v>1.5</v>
      </c>
      <c r="J13" s="57">
        <v>225.68</v>
      </c>
      <c r="K13" s="58">
        <f>J13*1.3052</f>
        <v>294.55753599999997</v>
      </c>
      <c r="L13" s="59">
        <f>K13*I13</f>
        <v>441.8363039999999</v>
      </c>
      <c r="M13" s="60"/>
      <c r="N13" s="61"/>
      <c r="O13" s="62"/>
      <c r="P13" s="62"/>
      <c r="Q13" s="5"/>
      <c r="R13" s="50"/>
      <c r="S13" s="50"/>
    </row>
    <row r="14" spans="2:19" ht="27" customHeight="1">
      <c r="B14" s="43" t="s">
        <v>25</v>
      </c>
      <c r="C14" s="44"/>
      <c r="D14" s="45" t="s">
        <v>17</v>
      </c>
      <c r="E14" s="31" t="s">
        <v>26</v>
      </c>
      <c r="F14" s="31"/>
      <c r="G14" s="31"/>
      <c r="H14" s="46"/>
      <c r="I14" s="47" t="s">
        <v>17</v>
      </c>
      <c r="J14" s="31" t="s">
        <v>19</v>
      </c>
      <c r="K14" s="31"/>
      <c r="L14" s="48">
        <f>SUM(L15:L17)</f>
        <v>8838.388904799998</v>
      </c>
      <c r="M14" s="36"/>
      <c r="N14" s="5"/>
      <c r="O14" s="49"/>
      <c r="P14" s="5"/>
      <c r="Q14" s="5"/>
      <c r="R14" s="50"/>
      <c r="S14" s="50"/>
    </row>
    <row r="15" spans="2:19" s="3" customFormat="1" ht="15.75" customHeight="1">
      <c r="B15" s="51" t="s">
        <v>27</v>
      </c>
      <c r="C15" s="52" t="s">
        <v>21</v>
      </c>
      <c r="D15" s="63">
        <v>92742</v>
      </c>
      <c r="E15" s="64" t="s">
        <v>28</v>
      </c>
      <c r="F15" s="64"/>
      <c r="G15" s="64"/>
      <c r="H15" s="55" t="s">
        <v>29</v>
      </c>
      <c r="I15" s="56">
        <v>1</v>
      </c>
      <c r="J15" s="57">
        <v>667.16</v>
      </c>
      <c r="K15" s="58">
        <f aca="true" t="shared" si="0" ref="K15:K17">J15*1.3052</f>
        <v>870.7772319999999</v>
      </c>
      <c r="L15" s="59">
        <f aca="true" t="shared" si="1" ref="L15:L17">K15*I15</f>
        <v>870.7772319999999</v>
      </c>
      <c r="M15" s="60"/>
      <c r="N15" s="61"/>
      <c r="O15" s="62"/>
      <c r="P15" s="62"/>
      <c r="Q15" s="5"/>
      <c r="R15" s="50"/>
      <c r="S15" s="50"/>
    </row>
    <row r="16" spans="2:19" s="3" customFormat="1" ht="15.75" customHeight="1">
      <c r="B16" s="51" t="s">
        <v>30</v>
      </c>
      <c r="C16" s="52" t="s">
        <v>21</v>
      </c>
      <c r="D16" s="65">
        <v>92742</v>
      </c>
      <c r="E16" s="64" t="s">
        <v>31</v>
      </c>
      <c r="F16" s="64"/>
      <c r="G16" s="64"/>
      <c r="H16" s="55" t="s">
        <v>29</v>
      </c>
      <c r="I16" s="56">
        <v>7.5</v>
      </c>
      <c r="J16" s="57">
        <v>667.16</v>
      </c>
      <c r="K16" s="58">
        <f t="shared" si="0"/>
        <v>870.7772319999999</v>
      </c>
      <c r="L16" s="59">
        <f t="shared" si="1"/>
        <v>6530.829239999999</v>
      </c>
      <c r="M16" s="60"/>
      <c r="N16" s="61"/>
      <c r="O16" s="62"/>
      <c r="P16" s="62"/>
      <c r="Q16" s="5"/>
      <c r="R16" s="50"/>
      <c r="S16" s="50"/>
    </row>
    <row r="17" spans="2:19" s="3" customFormat="1" ht="15.75" customHeight="1">
      <c r="B17" s="51" t="s">
        <v>32</v>
      </c>
      <c r="C17" s="52" t="s">
        <v>21</v>
      </c>
      <c r="D17" s="65">
        <v>92742</v>
      </c>
      <c r="E17" s="64" t="s">
        <v>33</v>
      </c>
      <c r="F17" s="64"/>
      <c r="G17" s="64"/>
      <c r="H17" s="55" t="s">
        <v>29</v>
      </c>
      <c r="I17" s="56">
        <v>1.65</v>
      </c>
      <c r="J17" s="57">
        <v>667.16</v>
      </c>
      <c r="K17" s="58">
        <f t="shared" si="0"/>
        <v>870.7772319999999</v>
      </c>
      <c r="L17" s="59">
        <f t="shared" si="1"/>
        <v>1436.7824327999997</v>
      </c>
      <c r="M17" s="60"/>
      <c r="N17" s="61"/>
      <c r="O17" s="62"/>
      <c r="P17" s="62"/>
      <c r="Q17" s="5"/>
      <c r="R17" s="50"/>
      <c r="S17" s="50"/>
    </row>
    <row r="18" spans="2:19" ht="27" customHeight="1">
      <c r="B18" s="43" t="s">
        <v>34</v>
      </c>
      <c r="C18" s="44"/>
      <c r="D18" s="45" t="s">
        <v>17</v>
      </c>
      <c r="E18" s="31" t="s">
        <v>35</v>
      </c>
      <c r="F18" s="31"/>
      <c r="G18" s="31"/>
      <c r="H18" s="46"/>
      <c r="I18" s="47" t="s">
        <v>17</v>
      </c>
      <c r="J18" s="31" t="s">
        <v>36</v>
      </c>
      <c r="K18" s="31"/>
      <c r="L18" s="48">
        <f>SUM(L19:L22)</f>
        <v>5669.807464359999</v>
      </c>
      <c r="M18" s="36"/>
      <c r="N18" s="5"/>
      <c r="O18" s="49"/>
      <c r="P18" s="5"/>
      <c r="Q18" s="5"/>
      <c r="R18" s="50"/>
      <c r="S18" s="50"/>
    </row>
    <row r="19" spans="2:19" s="3" customFormat="1" ht="16.5" customHeight="1">
      <c r="B19" s="51" t="s">
        <v>37</v>
      </c>
      <c r="C19" s="52" t="s">
        <v>21</v>
      </c>
      <c r="D19" s="66">
        <v>87491</v>
      </c>
      <c r="E19" s="67" t="s">
        <v>38</v>
      </c>
      <c r="F19" s="67"/>
      <c r="G19" s="67"/>
      <c r="H19" s="55" t="s">
        <v>24</v>
      </c>
      <c r="I19" s="68">
        <v>62.93</v>
      </c>
      <c r="J19" s="57">
        <v>47.55</v>
      </c>
      <c r="K19" s="58">
        <f aca="true" t="shared" si="2" ref="K19:K22">J19*1.3052</f>
        <v>62.062259999999995</v>
      </c>
      <c r="L19" s="59">
        <f aca="true" t="shared" si="3" ref="L19:L22">K19*I19</f>
        <v>3905.5780217999995</v>
      </c>
      <c r="M19" s="60"/>
      <c r="N19" s="61"/>
      <c r="O19" s="62"/>
      <c r="P19" s="62"/>
      <c r="Q19" s="5"/>
      <c r="R19" s="50"/>
      <c r="S19" s="50"/>
    </row>
    <row r="20" spans="2:19" s="3" customFormat="1" ht="16.5" customHeight="1">
      <c r="B20" s="51" t="s">
        <v>39</v>
      </c>
      <c r="C20" s="52" t="s">
        <v>21</v>
      </c>
      <c r="D20" s="66">
        <v>87354</v>
      </c>
      <c r="E20" s="69" t="s">
        <v>40</v>
      </c>
      <c r="F20" s="69"/>
      <c r="G20" s="69"/>
      <c r="H20" s="55" t="s">
        <v>24</v>
      </c>
      <c r="I20" s="68">
        <f>I24*2</f>
        <v>163.66</v>
      </c>
      <c r="J20" s="57">
        <v>3.04</v>
      </c>
      <c r="K20" s="58">
        <f t="shared" si="2"/>
        <v>3.967808</v>
      </c>
      <c r="L20" s="59">
        <f t="shared" si="3"/>
        <v>649.37145728</v>
      </c>
      <c r="M20" s="60"/>
      <c r="N20" s="61"/>
      <c r="O20" s="62"/>
      <c r="P20" s="62"/>
      <c r="Q20" s="5"/>
      <c r="R20" s="50"/>
      <c r="S20" s="50"/>
    </row>
    <row r="21" spans="2:19" ht="16.5" customHeight="1">
      <c r="B21" s="51" t="s">
        <v>41</v>
      </c>
      <c r="C21" s="52" t="s">
        <v>21</v>
      </c>
      <c r="D21" s="66">
        <v>87294</v>
      </c>
      <c r="E21" s="70" t="s">
        <v>42</v>
      </c>
      <c r="F21" s="70"/>
      <c r="G21" s="70"/>
      <c r="H21" s="55" t="s">
        <v>29</v>
      </c>
      <c r="I21" s="68">
        <f>I20</f>
        <v>163.66</v>
      </c>
      <c r="J21" s="57">
        <v>3.04</v>
      </c>
      <c r="K21" s="58">
        <f t="shared" si="2"/>
        <v>3.967808</v>
      </c>
      <c r="L21" s="59">
        <f t="shared" si="3"/>
        <v>649.37145728</v>
      </c>
      <c r="M21" s="60"/>
      <c r="N21" s="61"/>
      <c r="O21" s="62"/>
      <c r="P21" s="62"/>
      <c r="Q21" s="5"/>
      <c r="R21" s="50"/>
      <c r="S21" s="50"/>
    </row>
    <row r="22" spans="2:19" s="3" customFormat="1" ht="20.25" customHeight="1">
      <c r="B22" s="51" t="s">
        <v>43</v>
      </c>
      <c r="C22" s="52" t="s">
        <v>21</v>
      </c>
      <c r="D22" s="71">
        <v>87280</v>
      </c>
      <c r="E22" s="72" t="s">
        <v>44</v>
      </c>
      <c r="F22" s="72"/>
      <c r="G22" s="72"/>
      <c r="H22" s="55" t="s">
        <v>29</v>
      </c>
      <c r="I22" s="68">
        <v>1.2</v>
      </c>
      <c r="J22" s="57">
        <v>297.2</v>
      </c>
      <c r="K22" s="58">
        <f t="shared" si="2"/>
        <v>387.90543999999994</v>
      </c>
      <c r="L22" s="59">
        <f t="shared" si="3"/>
        <v>465.4865279999999</v>
      </c>
      <c r="M22" s="60"/>
      <c r="N22" s="61"/>
      <c r="O22" s="62"/>
      <c r="P22" s="62"/>
      <c r="Q22" s="5"/>
      <c r="R22" s="50"/>
      <c r="S22" s="50"/>
    </row>
    <row r="23" spans="2:19" ht="27" customHeight="1">
      <c r="B23" s="43" t="s">
        <v>45</v>
      </c>
      <c r="C23" s="44"/>
      <c r="D23" s="45" t="s">
        <v>17</v>
      </c>
      <c r="E23" s="31" t="s">
        <v>46</v>
      </c>
      <c r="F23" s="31"/>
      <c r="G23" s="31"/>
      <c r="H23" s="46"/>
      <c r="I23" s="47" t="s">
        <v>17</v>
      </c>
      <c r="J23" s="31" t="s">
        <v>47</v>
      </c>
      <c r="K23" s="31"/>
      <c r="L23" s="48">
        <f>SUM(L24:L24)</f>
        <v>216.81316747999995</v>
      </c>
      <c r="M23" s="36"/>
      <c r="N23" s="5"/>
      <c r="O23" s="49"/>
      <c r="P23" s="5"/>
      <c r="Q23" s="5"/>
      <c r="R23" s="50"/>
      <c r="S23" s="50"/>
    </row>
    <row r="24" spans="2:19" ht="16.5" customHeight="1">
      <c r="B24" s="51" t="s">
        <v>48</v>
      </c>
      <c r="C24" s="71" t="s">
        <v>21</v>
      </c>
      <c r="D24" s="71">
        <v>9537</v>
      </c>
      <c r="E24" s="70" t="s">
        <v>49</v>
      </c>
      <c r="F24" s="70"/>
      <c r="G24" s="70"/>
      <c r="H24" s="71" t="s">
        <v>24</v>
      </c>
      <c r="I24" s="73">
        <f>62.93+(0.2*31.5*3)</f>
        <v>81.83</v>
      </c>
      <c r="J24" s="74">
        <v>2.03</v>
      </c>
      <c r="K24" s="58">
        <f>J24*1.3052</f>
        <v>2.6495559999999996</v>
      </c>
      <c r="L24" s="59">
        <f>K24*I24</f>
        <v>216.81316747999995</v>
      </c>
      <c r="M24" s="60"/>
      <c r="N24" s="61"/>
      <c r="O24" s="62"/>
      <c r="P24" s="62"/>
      <c r="Q24" s="5"/>
      <c r="R24" s="50"/>
      <c r="S24" s="50"/>
    </row>
    <row r="25" spans="2:19" s="3" customFormat="1" ht="27" customHeight="1" hidden="1">
      <c r="B25" s="75" t="s">
        <v>25</v>
      </c>
      <c r="C25" s="76"/>
      <c r="D25" s="77"/>
      <c r="E25" s="78" t="s">
        <v>50</v>
      </c>
      <c r="F25" s="79"/>
      <c r="G25" s="80"/>
      <c r="H25" s="81"/>
      <c r="I25" s="82"/>
      <c r="J25" s="83"/>
      <c r="K25" s="83"/>
      <c r="L25" s="84"/>
      <c r="M25" s="36"/>
      <c r="N25" s="61"/>
      <c r="O25" s="62"/>
      <c r="P25" s="62"/>
      <c r="Q25" s="5"/>
      <c r="R25" s="50"/>
      <c r="S25" s="50"/>
    </row>
    <row r="26" spans="1:19" ht="27" customHeight="1" hidden="1">
      <c r="A26"/>
      <c r="B26" s="85" t="s">
        <v>27</v>
      </c>
      <c r="C26" s="86"/>
      <c r="D26" s="87" t="s">
        <v>51</v>
      </c>
      <c r="E26" s="88" t="s">
        <v>52</v>
      </c>
      <c r="F26" s="89"/>
      <c r="G26" s="90"/>
      <c r="H26" s="91" t="s">
        <v>53</v>
      </c>
      <c r="I26" s="92">
        <v>0</v>
      </c>
      <c r="J26" s="92">
        <v>0.34</v>
      </c>
      <c r="K26" s="92">
        <v>0.34</v>
      </c>
      <c r="L26" s="93">
        <v>0</v>
      </c>
      <c r="M26" s="36"/>
      <c r="N26" s="61"/>
      <c r="O26" s="62"/>
      <c r="P26" s="62"/>
      <c r="Q26" s="5"/>
      <c r="R26" s="50"/>
      <c r="S26" s="50"/>
    </row>
    <row r="27" spans="2:19" s="3" customFormat="1" ht="27" customHeight="1" hidden="1">
      <c r="B27" s="85" t="s">
        <v>30</v>
      </c>
      <c r="C27" s="86"/>
      <c r="D27" s="87" t="s">
        <v>54</v>
      </c>
      <c r="E27" s="88" t="s">
        <v>55</v>
      </c>
      <c r="F27" s="89"/>
      <c r="G27" s="90"/>
      <c r="H27" s="91" t="s">
        <v>53</v>
      </c>
      <c r="I27" s="92">
        <v>0</v>
      </c>
      <c r="J27" s="92">
        <v>3.59</v>
      </c>
      <c r="K27" s="92">
        <v>3.59</v>
      </c>
      <c r="L27" s="93">
        <v>0</v>
      </c>
      <c r="M27" s="36"/>
      <c r="N27" s="61"/>
      <c r="O27" s="62"/>
      <c r="P27" s="62"/>
      <c r="Q27" s="5"/>
      <c r="R27" s="50"/>
      <c r="S27" s="50"/>
    </row>
    <row r="28" spans="1:19" ht="27" customHeight="1" hidden="1">
      <c r="A28"/>
      <c r="B28" s="94" t="s">
        <v>32</v>
      </c>
      <c r="C28" s="95"/>
      <c r="D28" s="96" t="s">
        <v>53</v>
      </c>
      <c r="E28" s="97" t="s">
        <v>56</v>
      </c>
      <c r="F28" s="89"/>
      <c r="G28" s="90"/>
      <c r="H28" s="91"/>
      <c r="I28" s="92"/>
      <c r="J28" s="92"/>
      <c r="K28" s="92"/>
      <c r="L28" s="93"/>
      <c r="M28" s="60"/>
      <c r="N28" s="61"/>
      <c r="O28" s="62"/>
      <c r="P28" s="62"/>
      <c r="Q28" s="5"/>
      <c r="R28" s="50"/>
      <c r="S28" s="50"/>
    </row>
    <row r="29" spans="1:19" ht="27" customHeight="1" hidden="1">
      <c r="A29"/>
      <c r="B29" s="85" t="s">
        <v>57</v>
      </c>
      <c r="C29" s="86"/>
      <c r="D29" s="87" t="s">
        <v>58</v>
      </c>
      <c r="E29" s="88" t="s">
        <v>56</v>
      </c>
      <c r="F29" s="89"/>
      <c r="G29" s="90"/>
      <c r="H29" s="91" t="s">
        <v>53</v>
      </c>
      <c r="I29" s="92">
        <v>0</v>
      </c>
      <c r="J29" s="92">
        <v>2.29</v>
      </c>
      <c r="K29" s="92">
        <v>2.29</v>
      </c>
      <c r="L29" s="93">
        <v>0</v>
      </c>
      <c r="M29" s="60"/>
      <c r="N29" s="61"/>
      <c r="O29" s="62"/>
      <c r="P29" s="62"/>
      <c r="Q29" s="5"/>
      <c r="R29" s="50"/>
      <c r="S29" s="50"/>
    </row>
    <row r="30" spans="2:19" s="3" customFormat="1" ht="33" customHeight="1" hidden="1">
      <c r="B30" s="85" t="s">
        <v>59</v>
      </c>
      <c r="C30" s="86"/>
      <c r="D30" s="87" t="s">
        <v>60</v>
      </c>
      <c r="E30" s="98" t="s">
        <v>61</v>
      </c>
      <c r="F30" s="98"/>
      <c r="G30" s="98"/>
      <c r="H30" s="91">
        <v>8.5</v>
      </c>
      <c r="I30" s="92">
        <v>0</v>
      </c>
      <c r="J30" s="92">
        <v>1.11</v>
      </c>
      <c r="K30" s="92">
        <v>1.11</v>
      </c>
      <c r="L30" s="93">
        <v>0</v>
      </c>
      <c r="M30" s="60"/>
      <c r="N30" s="61"/>
      <c r="O30" s="62"/>
      <c r="P30" s="62"/>
      <c r="Q30" s="5"/>
      <c r="R30" s="50"/>
      <c r="S30" s="50"/>
    </row>
    <row r="31" spans="1:19" ht="36.75" customHeight="1" hidden="1">
      <c r="A31" s="3"/>
      <c r="B31" s="85" t="s">
        <v>62</v>
      </c>
      <c r="C31" s="86"/>
      <c r="D31" s="87" t="s">
        <v>63</v>
      </c>
      <c r="E31" s="88" t="s">
        <v>64</v>
      </c>
      <c r="F31" s="89"/>
      <c r="G31" s="90"/>
      <c r="H31" s="91" t="s">
        <v>53</v>
      </c>
      <c r="I31" s="92">
        <v>0</v>
      </c>
      <c r="J31" s="92">
        <v>2.23</v>
      </c>
      <c r="K31" s="92">
        <v>2.23</v>
      </c>
      <c r="L31" s="93">
        <v>0</v>
      </c>
      <c r="M31" s="60"/>
      <c r="N31" s="61"/>
      <c r="O31" s="62"/>
      <c r="P31" s="62"/>
      <c r="Q31" s="5"/>
      <c r="R31" s="50"/>
      <c r="S31" s="50"/>
    </row>
    <row r="32" spans="1:19" ht="27" customHeight="1" hidden="1">
      <c r="A32"/>
      <c r="B32" s="94" t="s">
        <v>65</v>
      </c>
      <c r="C32" s="95"/>
      <c r="D32" s="96"/>
      <c r="E32" s="97" t="s">
        <v>66</v>
      </c>
      <c r="F32" s="89"/>
      <c r="G32" s="90"/>
      <c r="H32" s="91"/>
      <c r="I32" s="92"/>
      <c r="J32" s="92"/>
      <c r="K32" s="92"/>
      <c r="L32" s="93"/>
      <c r="M32" s="60"/>
      <c r="N32" s="61"/>
      <c r="O32" s="62"/>
      <c r="P32" s="62"/>
      <c r="Q32" s="5"/>
      <c r="R32" s="50"/>
      <c r="S32" s="50"/>
    </row>
    <row r="33" spans="1:19" ht="27" customHeight="1" hidden="1">
      <c r="A33"/>
      <c r="B33" s="85" t="s">
        <v>67</v>
      </c>
      <c r="C33" s="86"/>
      <c r="D33" s="87" t="s">
        <v>68</v>
      </c>
      <c r="E33" s="88" t="s">
        <v>69</v>
      </c>
      <c r="F33" s="89"/>
      <c r="G33" s="90"/>
      <c r="H33" s="91" t="s">
        <v>53</v>
      </c>
      <c r="I33" s="92">
        <v>0</v>
      </c>
      <c r="J33" s="92">
        <v>9.18</v>
      </c>
      <c r="K33" s="92">
        <v>9.18</v>
      </c>
      <c r="L33" s="93">
        <v>0</v>
      </c>
      <c r="M33" s="60"/>
      <c r="N33" s="61"/>
      <c r="O33" s="62"/>
      <c r="P33" s="62"/>
      <c r="Q33" s="5"/>
      <c r="R33" s="50"/>
      <c r="S33" s="50"/>
    </row>
    <row r="34" spans="1:19" ht="37.5" customHeight="1" hidden="1">
      <c r="A34"/>
      <c r="B34" s="85" t="s">
        <v>70</v>
      </c>
      <c r="C34" s="86"/>
      <c r="D34" s="87" t="s">
        <v>60</v>
      </c>
      <c r="E34" s="98" t="s">
        <v>61</v>
      </c>
      <c r="F34" s="98"/>
      <c r="G34" s="98"/>
      <c r="H34" s="91">
        <v>0</v>
      </c>
      <c r="I34" s="92">
        <v>0</v>
      </c>
      <c r="J34" s="92">
        <v>1.11</v>
      </c>
      <c r="K34" s="92">
        <v>1.11</v>
      </c>
      <c r="L34" s="93">
        <v>0</v>
      </c>
      <c r="M34" s="60"/>
      <c r="N34" s="61"/>
      <c r="O34" s="62"/>
      <c r="P34" s="62"/>
      <c r="Q34" s="5"/>
      <c r="R34" s="50"/>
      <c r="S34" s="50"/>
    </row>
    <row r="35" spans="2:19" s="3" customFormat="1" ht="36" customHeight="1" hidden="1">
      <c r="B35" s="85" t="s">
        <v>71</v>
      </c>
      <c r="C35" s="86"/>
      <c r="D35" s="87" t="s">
        <v>72</v>
      </c>
      <c r="E35" s="88" t="s">
        <v>64</v>
      </c>
      <c r="F35" s="89"/>
      <c r="G35" s="90"/>
      <c r="H35" s="91" t="s">
        <v>53</v>
      </c>
      <c r="I35" s="92">
        <v>0</v>
      </c>
      <c r="J35" s="92">
        <v>2.23</v>
      </c>
      <c r="K35" s="92">
        <v>2.23</v>
      </c>
      <c r="L35" s="93">
        <v>0</v>
      </c>
      <c r="M35" s="60"/>
      <c r="N35" s="61"/>
      <c r="O35" s="62"/>
      <c r="P35" s="62"/>
      <c r="Q35" s="5"/>
      <c r="R35" s="50"/>
      <c r="S35" s="50"/>
    </row>
    <row r="36" spans="2:19" s="3" customFormat="1" ht="36" customHeight="1" hidden="1" outlineLevel="1">
      <c r="B36" s="94" t="s">
        <v>73</v>
      </c>
      <c r="C36" s="95"/>
      <c r="D36" s="96" t="s">
        <v>53</v>
      </c>
      <c r="E36" s="97" t="s">
        <v>74</v>
      </c>
      <c r="F36" s="89"/>
      <c r="G36" s="90"/>
      <c r="H36" s="91"/>
      <c r="I36" s="92"/>
      <c r="J36" s="92"/>
      <c r="K36" s="92"/>
      <c r="L36" s="93"/>
      <c r="M36" s="60"/>
      <c r="N36" s="61"/>
      <c r="O36" s="62"/>
      <c r="P36" s="62"/>
      <c r="Q36" s="5"/>
      <c r="R36" s="50"/>
      <c r="S36" s="50"/>
    </row>
    <row r="37" spans="1:19" ht="27" customHeight="1" hidden="1" outlineLevel="1">
      <c r="A37"/>
      <c r="B37" s="85"/>
      <c r="C37" s="86"/>
      <c r="D37" s="87" t="s">
        <v>75</v>
      </c>
      <c r="E37" s="99" t="s">
        <v>76</v>
      </c>
      <c r="F37" s="99"/>
      <c r="G37" s="99"/>
      <c r="H37" s="92" t="s">
        <v>53</v>
      </c>
      <c r="I37" s="92"/>
      <c r="J37" s="92">
        <v>5.86</v>
      </c>
      <c r="K37" s="92">
        <v>5.86</v>
      </c>
      <c r="L37" s="93">
        <v>0</v>
      </c>
      <c r="M37" s="60"/>
      <c r="N37" s="100"/>
      <c r="O37" s="62"/>
      <c r="P37" s="62"/>
      <c r="Q37" s="5"/>
      <c r="R37" s="50"/>
      <c r="S37" s="50"/>
    </row>
    <row r="38" spans="2:19" s="3" customFormat="1" ht="33" customHeight="1" hidden="1" outlineLevel="1">
      <c r="B38" s="85"/>
      <c r="C38" s="86"/>
      <c r="D38" s="87" t="s">
        <v>60</v>
      </c>
      <c r="E38" s="101" t="s">
        <v>77</v>
      </c>
      <c r="F38" s="101"/>
      <c r="G38" s="101"/>
      <c r="H38" s="92">
        <v>18.4</v>
      </c>
      <c r="I38" s="92"/>
      <c r="J38" s="92">
        <v>1.11</v>
      </c>
      <c r="K38" s="92">
        <v>1.11</v>
      </c>
      <c r="L38" s="93">
        <v>0</v>
      </c>
      <c r="M38" s="60"/>
      <c r="N38" s="100"/>
      <c r="O38" s="62"/>
      <c r="P38" s="62"/>
      <c r="Q38" s="5"/>
      <c r="R38" s="50"/>
      <c r="S38" s="50"/>
    </row>
    <row r="39" spans="1:19" ht="39" customHeight="1" hidden="1" outlineLevel="1">
      <c r="A39" s="3"/>
      <c r="B39" s="85"/>
      <c r="C39" s="86"/>
      <c r="D39" s="87" t="s">
        <v>78</v>
      </c>
      <c r="E39" s="99" t="s">
        <v>79</v>
      </c>
      <c r="F39" s="102"/>
      <c r="G39" s="102"/>
      <c r="H39" s="92" t="s">
        <v>53</v>
      </c>
      <c r="I39" s="92"/>
      <c r="J39" s="92">
        <v>3.8</v>
      </c>
      <c r="K39" s="92">
        <v>3.8</v>
      </c>
      <c r="L39" s="93">
        <v>0</v>
      </c>
      <c r="M39" s="60"/>
      <c r="N39" s="100"/>
      <c r="O39" s="62"/>
      <c r="P39" s="62"/>
      <c r="Q39" s="5"/>
      <c r="R39" s="50"/>
      <c r="S39" s="50"/>
    </row>
    <row r="40" spans="1:19" ht="36.75" customHeight="1" hidden="1" outlineLevel="1">
      <c r="A40" s="3"/>
      <c r="B40" s="85"/>
      <c r="C40" s="86"/>
      <c r="D40" s="87" t="s">
        <v>80</v>
      </c>
      <c r="E40" s="101" t="s">
        <v>81</v>
      </c>
      <c r="F40" s="101"/>
      <c r="G40" s="101"/>
      <c r="H40" s="92" t="s">
        <v>53</v>
      </c>
      <c r="I40" s="92"/>
      <c r="J40" s="92">
        <v>1.05</v>
      </c>
      <c r="K40" s="92">
        <v>1.05</v>
      </c>
      <c r="L40" s="93">
        <v>0</v>
      </c>
      <c r="M40" s="60"/>
      <c r="N40" s="100"/>
      <c r="O40" s="62"/>
      <c r="P40" s="62"/>
      <c r="Q40" s="5"/>
      <c r="R40" s="50"/>
      <c r="S40" s="50"/>
    </row>
    <row r="41" spans="1:19" ht="32.25" customHeight="1" hidden="1">
      <c r="A41" s="3"/>
      <c r="B41" s="103"/>
      <c r="C41" s="104"/>
      <c r="D41" s="86"/>
      <c r="E41" s="88"/>
      <c r="F41" s="89"/>
      <c r="G41" s="105" t="s">
        <v>19</v>
      </c>
      <c r="H41" s="106"/>
      <c r="I41" s="106"/>
      <c r="J41" s="107"/>
      <c r="K41" s="107"/>
      <c r="L41" s="108">
        <v>0</v>
      </c>
      <c r="M41" s="60"/>
      <c r="N41" s="100"/>
      <c r="O41" s="62"/>
      <c r="P41" s="62"/>
      <c r="Q41" s="5"/>
      <c r="R41" s="50"/>
      <c r="S41" s="50"/>
    </row>
    <row r="42" spans="1:19" ht="18.75" customHeight="1">
      <c r="A42" s="3"/>
      <c r="B42" s="103"/>
      <c r="C42" s="104"/>
      <c r="D42" s="104"/>
      <c r="E42" s="89"/>
      <c r="F42" s="89"/>
      <c r="G42" s="109"/>
      <c r="H42" s="106"/>
      <c r="I42" s="106"/>
      <c r="J42" s="110"/>
      <c r="K42" s="110"/>
      <c r="L42" s="111"/>
      <c r="M42" s="60"/>
      <c r="N42" s="100"/>
      <c r="O42" s="62"/>
      <c r="P42" s="62"/>
      <c r="Q42" s="5"/>
      <c r="R42" s="50"/>
      <c r="S42" s="50"/>
    </row>
    <row r="43" spans="1:19" ht="16.5" customHeight="1">
      <c r="A43"/>
      <c r="B43" s="112"/>
      <c r="C43" s="113"/>
      <c r="D43" s="114"/>
      <c r="E43" s="114"/>
      <c r="F43" s="114"/>
      <c r="G43" s="114"/>
      <c r="H43" s="115"/>
      <c r="I43" s="116"/>
      <c r="J43" s="117" t="s">
        <v>82</v>
      </c>
      <c r="K43" s="117"/>
      <c r="L43" s="118">
        <f>L12+L14+L18+L23</f>
        <v>15166.855840639999</v>
      </c>
      <c r="M43" s="119"/>
      <c r="N43" s="120"/>
      <c r="O43" s="62"/>
      <c r="P43" s="62"/>
      <c r="Q43" s="5"/>
      <c r="R43" s="50"/>
      <c r="S43" s="50"/>
    </row>
    <row r="44" spans="2:19" s="3" customFormat="1" ht="27" customHeight="1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124"/>
      <c r="N44" s="124"/>
      <c r="O44" s="124"/>
      <c r="P44" s="62"/>
      <c r="Q44" s="5"/>
      <c r="R44" s="50"/>
      <c r="S44" s="50"/>
    </row>
    <row r="45" spans="1:19" ht="28.5" customHeight="1">
      <c r="A45"/>
      <c r="B45" s="121"/>
      <c r="C45" s="122"/>
      <c r="D45" s="125" t="s">
        <v>83</v>
      </c>
      <c r="E45" s="125"/>
      <c r="F45" s="125"/>
      <c r="G45" s="125"/>
      <c r="H45" s="125"/>
      <c r="I45" s="125"/>
      <c r="J45" s="125"/>
      <c r="K45" s="125"/>
      <c r="L45" s="123"/>
      <c r="M45" s="124"/>
      <c r="N45" s="124"/>
      <c r="O45" s="124"/>
      <c r="P45" s="126"/>
      <c r="Q45" s="5"/>
      <c r="R45" s="50"/>
      <c r="S45" s="50"/>
    </row>
    <row r="46" spans="2:19" s="3" customFormat="1" ht="28.5" customHeight="1">
      <c r="B46" s="127"/>
      <c r="C46" s="128"/>
      <c r="D46" s="129" t="s">
        <v>84</v>
      </c>
      <c r="E46" s="129"/>
      <c r="F46" s="129"/>
      <c r="G46" s="130"/>
      <c r="H46" s="131"/>
      <c r="I46" s="131"/>
      <c r="J46" s="131"/>
      <c r="K46" s="131"/>
      <c r="L46" s="132"/>
      <c r="M46" s="124"/>
      <c r="N46" s="124"/>
      <c r="O46" s="124"/>
      <c r="P46" s="126"/>
      <c r="Q46" s="5"/>
      <c r="R46" s="50"/>
      <c r="S46" s="50"/>
    </row>
    <row r="47" spans="2:19" ht="28.5" customHeight="1"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32"/>
      <c r="M47" s="124"/>
      <c r="N47" s="124"/>
      <c r="O47" s="124"/>
      <c r="P47" s="133"/>
      <c r="Q47" s="5"/>
      <c r="R47" s="50"/>
      <c r="S47" s="50"/>
    </row>
    <row r="48" ht="23.25" customHeight="1"/>
    <row r="49" ht="21" customHeight="1"/>
    <row r="50" ht="21" customHeight="1"/>
    <row r="51" ht="21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1">
    <mergeCell ref="B3:E8"/>
    <mergeCell ref="F3:G8"/>
    <mergeCell ref="H3:L4"/>
    <mergeCell ref="I5:L6"/>
    <mergeCell ref="I7:J8"/>
    <mergeCell ref="B9:B10"/>
    <mergeCell ref="C9:C10"/>
    <mergeCell ref="D9:D10"/>
    <mergeCell ref="E9:G10"/>
    <mergeCell ref="H9:H10"/>
    <mergeCell ref="I9:I10"/>
    <mergeCell ref="J9:J10"/>
    <mergeCell ref="K9:K10"/>
    <mergeCell ref="L9:L10"/>
    <mergeCell ref="E12:G12"/>
    <mergeCell ref="J12:K12"/>
    <mergeCell ref="E13:G13"/>
    <mergeCell ref="E14:G14"/>
    <mergeCell ref="J14:K14"/>
    <mergeCell ref="E15:G15"/>
    <mergeCell ref="E16:G16"/>
    <mergeCell ref="E17:G17"/>
    <mergeCell ref="E18:G18"/>
    <mergeCell ref="J18:K18"/>
    <mergeCell ref="E19:G19"/>
    <mergeCell ref="E20:G20"/>
    <mergeCell ref="E21:G21"/>
    <mergeCell ref="E22:G22"/>
    <mergeCell ref="E23:G23"/>
    <mergeCell ref="J23:K23"/>
    <mergeCell ref="E24:G24"/>
    <mergeCell ref="E30:G30"/>
    <mergeCell ref="E34:G34"/>
    <mergeCell ref="E38:G38"/>
    <mergeCell ref="E40:G40"/>
    <mergeCell ref="D43:G43"/>
    <mergeCell ref="J43:K43"/>
    <mergeCell ref="D45:F45"/>
    <mergeCell ref="H45:K45"/>
    <mergeCell ref="D46:F46"/>
    <mergeCell ref="H46:K46"/>
  </mergeCells>
  <printOptions horizontalCentered="1"/>
  <pageMargins left="0.39375" right="0.39375" top="1.18125" bottom="0.7875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/>
  <cp:lastPrinted>2017-05-02T13:28:00Z</cp:lastPrinted>
  <dcterms:created xsi:type="dcterms:W3CDTF">2001-05-02T18:09:41Z</dcterms:created>
  <dcterms:modified xsi:type="dcterms:W3CDTF">2017-11-06T11:06:00Z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