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Orçamento" sheetId="1" r:id="rId1"/>
    <sheet name="Cronograma" sheetId="2" r:id="rId2"/>
  </sheets>
  <definedNames>
    <definedName name="_xlnm.Print_Area" localSheetId="1">'Cronograma'!$A$1:$L$51</definedName>
    <definedName name="_xlnm.Print_Area" localSheetId="0">'Orçamento'!$A$1:$I$109</definedName>
    <definedName name="_xlnm.Print_Titles" localSheetId="0">'Orçamento'!$9:$10</definedName>
  </definedNames>
  <calcPr fullCalcOnLoad="1"/>
</workbook>
</file>

<file path=xl/sharedStrings.xml><?xml version="1.0" encoding="utf-8"?>
<sst xmlns="http://schemas.openxmlformats.org/spreadsheetml/2006/main" count="210" uniqueCount="147">
  <si>
    <t>Ítem</t>
  </si>
  <si>
    <t>Descrição</t>
  </si>
  <si>
    <t>m2</t>
  </si>
  <si>
    <t>m3</t>
  </si>
  <si>
    <t>pt</t>
  </si>
  <si>
    <t>cj</t>
  </si>
  <si>
    <t>1º</t>
  </si>
  <si>
    <t>2º</t>
  </si>
  <si>
    <t>3º</t>
  </si>
  <si>
    <t>4º</t>
  </si>
  <si>
    <t>Total</t>
  </si>
  <si>
    <t>%</t>
  </si>
  <si>
    <t>Pinturas</t>
  </si>
  <si>
    <t>Fundações</t>
  </si>
  <si>
    <t>Cobertura</t>
  </si>
  <si>
    <t>Serviços</t>
  </si>
  <si>
    <t>Unidade</t>
  </si>
  <si>
    <t>Preço Unitário</t>
  </si>
  <si>
    <t>Preço Total</t>
  </si>
  <si>
    <t>Subtotal:</t>
  </si>
  <si>
    <t>Total Acumulado</t>
  </si>
  <si>
    <t>Total do Mês</t>
  </si>
  <si>
    <t>Meses de Execução</t>
  </si>
  <si>
    <t>Estruturas</t>
  </si>
  <si>
    <t>CRONOGRAMA FÍSICO FINANCEIRO</t>
  </si>
  <si>
    <t xml:space="preserve"> </t>
  </si>
  <si>
    <t>R$</t>
  </si>
  <si>
    <t>Total da etapa</t>
  </si>
  <si>
    <t>2.01</t>
  </si>
  <si>
    <t>3.01</t>
  </si>
  <si>
    <t>4.01</t>
  </si>
  <si>
    <t>5.01</t>
  </si>
  <si>
    <t>7.01</t>
  </si>
  <si>
    <t>9.01</t>
  </si>
  <si>
    <t>Instalações</t>
  </si>
  <si>
    <t>10.01</t>
  </si>
  <si>
    <t>10.02</t>
  </si>
  <si>
    <t>Revestimentos internos</t>
  </si>
  <si>
    <t>11.01</t>
  </si>
  <si>
    <t>Revestimentos externos</t>
  </si>
  <si>
    <t>12.01</t>
  </si>
  <si>
    <t>Total da Etapa</t>
  </si>
  <si>
    <t>Vidros e similares</t>
  </si>
  <si>
    <t>Janela caixilho de ferro c/baguetes alumínio</t>
  </si>
  <si>
    <t>Material</t>
  </si>
  <si>
    <t>Mão Obra</t>
  </si>
  <si>
    <t>Quant.</t>
  </si>
  <si>
    <t>Estrutura de madeira para cobertura sobre laje</t>
  </si>
  <si>
    <t>unid</t>
  </si>
  <si>
    <t>3.02</t>
  </si>
  <si>
    <t>Chapisco Preparo e Aplicação</t>
  </si>
  <si>
    <t>Emboço Argamassa Regular</t>
  </si>
  <si>
    <t>Pintura Latex PVA sobre Reboco 2 Demaos</t>
  </si>
  <si>
    <t>Pintura Esmalte brilho s/ferro 2 dem incl zarcão</t>
  </si>
  <si>
    <t>Vidro transparente 4mm colocado com neoprene</t>
  </si>
  <si>
    <t>Ralo Sifonado Saida Lisa c/Grelha 100x40 saida 40</t>
  </si>
  <si>
    <t>Ponto Elétrico Tomada Baixa cx2x4" e Baixada</t>
  </si>
  <si>
    <t>Ponto Elétrico Interruptor Simples Inc Cx e Baix</t>
  </si>
  <si>
    <t>Ponto Elétrico Luz Fluorescente 2x40W Inc Lamp</t>
  </si>
  <si>
    <t>BaciaSanitaria c/cx descarg acopl e assento</t>
  </si>
  <si>
    <t>9.02</t>
  </si>
  <si>
    <t>1.01</t>
  </si>
  <si>
    <t>1.02</t>
  </si>
  <si>
    <t>6.01</t>
  </si>
  <si>
    <t>8.01.01</t>
  </si>
  <si>
    <t>8.01.02</t>
  </si>
  <si>
    <t>8.02</t>
  </si>
  <si>
    <t>8.02.01</t>
  </si>
  <si>
    <t>8.02.02</t>
  </si>
  <si>
    <t>12.03</t>
  </si>
  <si>
    <t xml:space="preserve">Eng. Civil Francisco Carlos Marques Alves </t>
  </si>
  <si>
    <t>Resp. Téc. CREA 88.111-D</t>
  </si>
  <si>
    <t xml:space="preserve">Instalações Elétricas </t>
  </si>
  <si>
    <t>Instalações Hidrossanitárias</t>
  </si>
  <si>
    <t>8.01</t>
  </si>
  <si>
    <t>Louças, Metais e Acessórios</t>
  </si>
  <si>
    <t xml:space="preserve">ORÇAMENTO </t>
  </si>
  <si>
    <t>Caçapava do Sul, Fevereiro de 2010</t>
  </si>
  <si>
    <t xml:space="preserve">Emboço Argamassa Regular </t>
  </si>
  <si>
    <t xml:space="preserve">Endereço </t>
  </si>
  <si>
    <t>12.02</t>
  </si>
  <si>
    <t>Município</t>
  </si>
  <si>
    <t>Concreto fck 15 Mpa preparo lançamento cura</t>
  </si>
  <si>
    <t>Disjuntor Monopolar 15 A</t>
  </si>
  <si>
    <t>Disjuntor Monopolar 20 A</t>
  </si>
  <si>
    <t>Caixa inspeção alvenaria 60x60cm c/tampa concr.</t>
  </si>
  <si>
    <t xml:space="preserve">Torneira  Cromada </t>
  </si>
  <si>
    <t>Viga Baldrame Concreto Armado fck 15 Mpa</t>
  </si>
  <si>
    <t>7.02</t>
  </si>
  <si>
    <t>7.03</t>
  </si>
  <si>
    <t xml:space="preserve">TOTAL GERAL DO ORÇAMENTO </t>
  </si>
  <si>
    <t>Caçapava do Sul, fevereiro de 2010</t>
  </si>
  <si>
    <t>ADEQUAÇÃO POLICLÍNICA CENTRAL</t>
  </si>
  <si>
    <t>Serviços Preliminares</t>
  </si>
  <si>
    <t>Demolição e remoção de piso</t>
  </si>
  <si>
    <t>Demolição e remoção de parede</t>
  </si>
  <si>
    <t>2.02</t>
  </si>
  <si>
    <t>Laje Pré Fabricada 12 cm Tavela</t>
  </si>
  <si>
    <t>Paredes</t>
  </si>
  <si>
    <t>Avenaria Tijolo Maciço de 25 cm</t>
  </si>
  <si>
    <t>Impermeab. baldrames c/asfalto 4 demãos</t>
  </si>
  <si>
    <t>6.02</t>
  </si>
  <si>
    <t>7.01.01</t>
  </si>
  <si>
    <t>7.01.02</t>
  </si>
  <si>
    <t>7.01.03</t>
  </si>
  <si>
    <t>7.01.04</t>
  </si>
  <si>
    <t>7.01.05</t>
  </si>
  <si>
    <t>7.02.01</t>
  </si>
  <si>
    <t>7.02.02</t>
  </si>
  <si>
    <t>7.02.03</t>
  </si>
  <si>
    <t>7.02.04</t>
  </si>
  <si>
    <t xml:space="preserve">Ponto Hidraulico Lavatorio </t>
  </si>
  <si>
    <t>7.03.01</t>
  </si>
  <si>
    <t>7.03.02</t>
  </si>
  <si>
    <t>7.03.03</t>
  </si>
  <si>
    <t xml:space="preserve">Revestimentos </t>
  </si>
  <si>
    <t xml:space="preserve">Pisos </t>
  </si>
  <si>
    <t>Piso Basalto</t>
  </si>
  <si>
    <t xml:space="preserve">Esquadrias </t>
  </si>
  <si>
    <t>10.03</t>
  </si>
  <si>
    <t>Porta de madeira 0,90m x 2,10m incl.marco</t>
  </si>
  <si>
    <t>Eng. Civil Ari Moreira</t>
  </si>
  <si>
    <t>Resp. Téc. CREA 29.969</t>
  </si>
  <si>
    <t>Pintura Esmalte s/madeira 2 dem incl fdo bco fosco</t>
  </si>
  <si>
    <t xml:space="preserve">Ponto Hidraulico Bacia Sanitaria </t>
  </si>
  <si>
    <t xml:space="preserve">Lavatorio de Louça </t>
  </si>
  <si>
    <t>Porta externa 1,20  x 2,30 m perfil de al.</t>
  </si>
  <si>
    <t xml:space="preserve">Paredes </t>
  </si>
  <si>
    <t>Serviços preliminares</t>
  </si>
  <si>
    <t>Impermeabilização</t>
  </si>
  <si>
    <t>Revestimentos</t>
  </si>
  <si>
    <t xml:space="preserve">Vidros </t>
  </si>
  <si>
    <t xml:space="preserve">RUA FÉLIX DA CUNHA, 1112 </t>
  </si>
  <si>
    <t>CAÇAPAVA DO SUJL</t>
  </si>
  <si>
    <t>Eng° Ari Moreira</t>
  </si>
  <si>
    <t>CREA 29.969</t>
  </si>
  <si>
    <t>RESP. TÉCNICO</t>
  </si>
  <si>
    <t>9.03</t>
  </si>
  <si>
    <t>Roda pé vinílico e=3,0mm hospitalar</t>
  </si>
  <si>
    <t>m</t>
  </si>
  <si>
    <t>Cobertura com Telha fibrocimento 6mm</t>
  </si>
  <si>
    <t xml:space="preserve">Concreto ciclópico 1:3:6 </t>
  </si>
  <si>
    <t>Zauri Tiaraju Ferreira de Castro</t>
  </si>
  <si>
    <t>Prefeito Municipal</t>
  </si>
  <si>
    <t xml:space="preserve">Endereço: RUA FÉLIX DA CUNHA, 1112 - CAÇAPAVA DO SUL </t>
  </si>
  <si>
    <t>Município: CAÇAPAVA DO SUL - RS</t>
  </si>
  <si>
    <t>Piso Vinílico 30x30 espessura 2,0 mm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</si>
</sst>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0.0000"/>
    <numFmt numFmtId="172" formatCode="0.000"/>
    <numFmt numFmtId="173" formatCode="_(* #,##0.0_);_(* \(#,##0.0\);_(* &quot;-&quot;?_);_(@_)"/>
    <numFmt numFmtId="174" formatCode="_(* #,##0.000_);_(* \(#,##0.00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10" xfId="53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0" fillId="0" borderId="0" xfId="53" applyFont="1" applyBorder="1" applyAlignment="1">
      <alignment/>
    </xf>
    <xf numFmtId="43" fontId="0" fillId="0" borderId="10" xfId="53" applyFont="1" applyBorder="1" applyAlignment="1">
      <alignment/>
    </xf>
    <xf numFmtId="0" fontId="0" fillId="0" borderId="0" xfId="0" applyFont="1" applyAlignment="1">
      <alignment/>
    </xf>
    <xf numFmtId="43" fontId="0" fillId="0" borderId="11" xfId="53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53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5" fillId="0" borderId="16" xfId="0" applyNumberFormat="1" applyFont="1" applyBorder="1" applyAlignment="1">
      <alignment/>
    </xf>
    <xf numFmtId="43" fontId="0" fillId="0" borderId="10" xfId="53" applyFont="1" applyFill="1" applyBorder="1" applyAlignment="1">
      <alignment/>
    </xf>
    <xf numFmtId="0" fontId="0" fillId="0" borderId="0" xfId="0" applyFont="1" applyFill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11" xfId="53" applyFont="1" applyFill="1" applyBorder="1" applyAlignment="1">
      <alignment/>
    </xf>
    <xf numFmtId="43" fontId="5" fillId="0" borderId="16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170" fontId="11" fillId="0" borderId="0" xfId="53" applyNumberFormat="1" applyFont="1" applyAlignment="1">
      <alignment vertical="center"/>
    </xf>
    <xf numFmtId="43" fontId="13" fillId="0" borderId="10" xfId="53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3" borderId="19" xfId="0" applyFont="1" applyFill="1" applyBorder="1" applyAlignment="1">
      <alignment horizontal="right" vertical="center"/>
    </xf>
    <xf numFmtId="43" fontId="16" fillId="33" borderId="20" xfId="0" applyNumberFormat="1" applyFont="1" applyFill="1" applyBorder="1" applyAlignment="1">
      <alignment vertical="center"/>
    </xf>
    <xf numFmtId="43" fontId="16" fillId="33" borderId="21" xfId="0" applyNumberFormat="1" applyFont="1" applyFill="1" applyBorder="1" applyAlignment="1">
      <alignment horizontal="center" vertical="center"/>
    </xf>
    <xf numFmtId="170" fontId="14" fillId="33" borderId="22" xfId="0" applyNumberFormat="1" applyFont="1" applyFill="1" applyBorder="1" applyAlignment="1">
      <alignment vertical="center"/>
    </xf>
    <xf numFmtId="0" fontId="14" fillId="33" borderId="23" xfId="0" applyFont="1" applyFill="1" applyBorder="1" applyAlignment="1">
      <alignment horizontal="right" vertical="center"/>
    </xf>
    <xf numFmtId="43" fontId="16" fillId="33" borderId="10" xfId="0" applyNumberFormat="1" applyFont="1" applyFill="1" applyBorder="1" applyAlignment="1">
      <alignment vertical="center"/>
    </xf>
    <xf numFmtId="43" fontId="16" fillId="33" borderId="13" xfId="0" applyNumberFormat="1" applyFont="1" applyFill="1" applyBorder="1" applyAlignment="1">
      <alignment horizontal="center" vertical="center"/>
    </xf>
    <xf numFmtId="170" fontId="14" fillId="33" borderId="24" xfId="0" applyNumberFormat="1" applyFont="1" applyFill="1" applyBorder="1" applyAlignment="1">
      <alignment vertical="center"/>
    </xf>
    <xf numFmtId="0" fontId="14" fillId="33" borderId="25" xfId="0" applyFont="1" applyFill="1" applyBorder="1" applyAlignment="1">
      <alignment horizontal="right" vertical="center"/>
    </xf>
    <xf numFmtId="43" fontId="16" fillId="33" borderId="26" xfId="53" applyFont="1" applyFill="1" applyBorder="1" applyAlignment="1">
      <alignment vertical="center"/>
    </xf>
    <xf numFmtId="43" fontId="16" fillId="33" borderId="26" xfId="0" applyNumberFormat="1" applyFont="1" applyFill="1" applyBorder="1" applyAlignment="1">
      <alignment vertical="center"/>
    </xf>
    <xf numFmtId="2" fontId="14" fillId="0" borderId="27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3" fontId="15" fillId="0" borderId="10" xfId="53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54" fillId="0" borderId="26" xfId="0" applyNumberFormat="1" applyFont="1" applyBorder="1" applyAlignment="1">
      <alignment vertical="center"/>
    </xf>
    <xf numFmtId="43" fontId="55" fillId="33" borderId="2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62">
      <selection activeCell="A96" sqref="A96"/>
    </sheetView>
  </sheetViews>
  <sheetFormatPr defaultColWidth="9.140625" defaultRowHeight="12.75"/>
  <cols>
    <col min="1" max="1" width="7.7109375" style="0" customWidth="1"/>
    <col min="2" max="2" width="44.8515625" style="0" bestFit="1" customWidth="1"/>
    <col min="3" max="4" width="7.7109375" style="0" customWidth="1"/>
    <col min="5" max="5" width="9.57421875" style="0" customWidth="1"/>
    <col min="7" max="7" width="10.7109375" style="0" customWidth="1"/>
    <col min="8" max="8" width="10.8515625" style="15" customWidth="1"/>
    <col min="9" max="9" width="13.7109375" style="0" customWidth="1"/>
    <col min="10" max="10" width="10.28125" style="0" bestFit="1" customWidth="1"/>
  </cols>
  <sheetData>
    <row r="1" spans="1:9" ht="15.75">
      <c r="A1" s="93" t="s">
        <v>92</v>
      </c>
      <c r="B1" s="93"/>
      <c r="C1" s="93"/>
      <c r="D1" s="93"/>
      <c r="E1" s="93"/>
      <c r="F1" s="93"/>
      <c r="G1" s="93"/>
      <c r="H1" s="93"/>
      <c r="I1" s="93"/>
    </row>
    <row r="2" ht="9" customHeight="1"/>
    <row r="3" spans="1:9" ht="15">
      <c r="A3" s="97" t="s">
        <v>144</v>
      </c>
      <c r="B3" s="98"/>
      <c r="C3" s="98"/>
      <c r="D3" s="98"/>
      <c r="E3" s="98"/>
      <c r="F3" s="98"/>
      <c r="G3" s="98"/>
      <c r="H3" s="98"/>
      <c r="I3" s="99"/>
    </row>
    <row r="4" spans="1:9" ht="15">
      <c r="A4" s="97" t="s">
        <v>145</v>
      </c>
      <c r="B4" s="98"/>
      <c r="C4" s="98"/>
      <c r="D4" s="98"/>
      <c r="E4" s="98"/>
      <c r="F4" s="98"/>
      <c r="G4" s="98"/>
      <c r="H4" s="98"/>
      <c r="I4" s="99"/>
    </row>
    <row r="5" spans="3:9" ht="9" customHeight="1">
      <c r="C5" s="9"/>
      <c r="D5" s="9"/>
      <c r="E5" s="9"/>
      <c r="F5" s="9"/>
      <c r="G5" s="9"/>
      <c r="H5" s="24"/>
      <c r="I5" s="9"/>
    </row>
    <row r="6" ht="9" customHeight="1"/>
    <row r="7" spans="1:9" ht="15.75">
      <c r="A7" s="94" t="s">
        <v>76</v>
      </c>
      <c r="B7" s="95"/>
      <c r="C7" s="95"/>
      <c r="D7" s="95"/>
      <c r="E7" s="95"/>
      <c r="F7" s="95"/>
      <c r="G7" s="95"/>
      <c r="H7" s="95"/>
      <c r="I7" s="96"/>
    </row>
    <row r="8" ht="6.75" customHeight="1"/>
    <row r="9" spans="1:9" ht="12.75">
      <c r="A9" s="26" t="s">
        <v>0</v>
      </c>
      <c r="B9" s="28" t="s">
        <v>15</v>
      </c>
      <c r="C9" s="42" t="s">
        <v>16</v>
      </c>
      <c r="D9" s="42" t="s">
        <v>46</v>
      </c>
      <c r="E9" s="92" t="s">
        <v>17</v>
      </c>
      <c r="F9" s="92"/>
      <c r="G9" s="92" t="s">
        <v>10</v>
      </c>
      <c r="H9" s="92"/>
      <c r="I9" s="42" t="s">
        <v>18</v>
      </c>
    </row>
    <row r="10" spans="1:9" ht="12.75">
      <c r="A10" s="27"/>
      <c r="B10" s="29"/>
      <c r="C10" s="27"/>
      <c r="D10" s="27"/>
      <c r="E10" s="41" t="s">
        <v>44</v>
      </c>
      <c r="F10" s="41" t="s">
        <v>45</v>
      </c>
      <c r="G10" s="41" t="s">
        <v>44</v>
      </c>
      <c r="H10" s="41" t="s">
        <v>45</v>
      </c>
      <c r="I10" s="27"/>
    </row>
    <row r="11" ht="9" customHeight="1"/>
    <row r="12" spans="1:8" ht="12.75" customHeight="1">
      <c r="A12" s="4">
        <v>1</v>
      </c>
      <c r="B12" s="17" t="s">
        <v>93</v>
      </c>
      <c r="C12" s="7"/>
      <c r="D12" s="7"/>
      <c r="E12" s="7"/>
      <c r="F12" s="7"/>
      <c r="G12" s="7"/>
      <c r="H12" s="45"/>
    </row>
    <row r="13" spans="1:9" ht="12.75" customHeight="1">
      <c r="A13" s="31" t="s">
        <v>61</v>
      </c>
      <c r="B13" s="34" t="s">
        <v>94</v>
      </c>
      <c r="C13" s="35" t="s">
        <v>2</v>
      </c>
      <c r="D13" s="6">
        <v>250</v>
      </c>
      <c r="E13" s="6">
        <v>0</v>
      </c>
      <c r="F13" s="44">
        <v>5.66</v>
      </c>
      <c r="G13" s="44">
        <f>D13*E13</f>
        <v>0</v>
      </c>
      <c r="H13" s="44">
        <f>D13*F13</f>
        <v>1415</v>
      </c>
      <c r="I13" s="2">
        <f>D13*(E13+F13)</f>
        <v>1415</v>
      </c>
    </row>
    <row r="14" spans="1:13" ht="12.75" customHeight="1">
      <c r="A14" s="31" t="s">
        <v>62</v>
      </c>
      <c r="B14" s="34" t="s">
        <v>95</v>
      </c>
      <c r="C14" s="35" t="s">
        <v>2</v>
      </c>
      <c r="D14" s="6">
        <v>3.6</v>
      </c>
      <c r="E14" s="6"/>
      <c r="F14" s="44">
        <v>15.5</v>
      </c>
      <c r="G14" s="44">
        <f>D14*E14</f>
        <v>0</v>
      </c>
      <c r="H14" s="44">
        <f>D14*F14</f>
        <v>55.800000000000004</v>
      </c>
      <c r="I14" s="2">
        <f>D14*(E14+F14)</f>
        <v>55.800000000000004</v>
      </c>
      <c r="M14" s="9"/>
    </row>
    <row r="15" spans="1:9" ht="12.75" customHeight="1">
      <c r="A15" s="9"/>
      <c r="B15" s="16" t="s">
        <v>27</v>
      </c>
      <c r="C15" s="7"/>
      <c r="D15" s="7"/>
      <c r="E15" s="7"/>
      <c r="F15" s="45"/>
      <c r="G15" s="46">
        <f>SUM(G13:G14)</f>
        <v>0</v>
      </c>
      <c r="H15" s="46">
        <f>SUM(H13:H14)</f>
        <v>1470.8</v>
      </c>
      <c r="I15" s="38">
        <f>SUM(I13:I14)</f>
        <v>1470.8</v>
      </c>
    </row>
    <row r="16" spans="2:8" ht="6.75" customHeight="1">
      <c r="B16" s="7"/>
      <c r="C16" s="7"/>
      <c r="D16" s="7"/>
      <c r="E16" s="7"/>
      <c r="F16" s="45"/>
      <c r="G16" s="45"/>
      <c r="H16" s="45"/>
    </row>
    <row r="17" spans="1:9" ht="12.75">
      <c r="A17" s="4">
        <v>2</v>
      </c>
      <c r="B17" s="1" t="s">
        <v>13</v>
      </c>
      <c r="C17" s="7"/>
      <c r="D17" s="7"/>
      <c r="E17" s="7"/>
      <c r="F17" s="45"/>
      <c r="G17" s="45"/>
      <c r="H17" s="45"/>
      <c r="I17" s="5"/>
    </row>
    <row r="18" spans="1:9" ht="12.75">
      <c r="A18" s="32" t="s">
        <v>28</v>
      </c>
      <c r="B18" s="33" t="s">
        <v>141</v>
      </c>
      <c r="C18" s="35" t="s">
        <v>3</v>
      </c>
      <c r="D18" s="6">
        <v>0.4</v>
      </c>
      <c r="E18" s="6">
        <v>152.4</v>
      </c>
      <c r="F18" s="44">
        <v>152.77</v>
      </c>
      <c r="G18" s="44">
        <f>D18*E18</f>
        <v>60.96000000000001</v>
      </c>
      <c r="H18" s="44">
        <f>D18*F18</f>
        <v>61.108000000000004</v>
      </c>
      <c r="I18" s="2">
        <f>D18*(E18+F18)</f>
        <v>122.06800000000001</v>
      </c>
    </row>
    <row r="19" spans="1:9" ht="12.75">
      <c r="A19" s="32" t="s">
        <v>96</v>
      </c>
      <c r="B19" s="33" t="s">
        <v>87</v>
      </c>
      <c r="C19" s="35" t="s">
        <v>3</v>
      </c>
      <c r="D19" s="6">
        <v>0.46</v>
      </c>
      <c r="E19" s="6">
        <v>412</v>
      </c>
      <c r="F19" s="44">
        <v>290.98</v>
      </c>
      <c r="G19" s="44">
        <f>D19*E19</f>
        <v>189.52</v>
      </c>
      <c r="H19" s="44">
        <f>D19*F19</f>
        <v>133.85080000000002</v>
      </c>
      <c r="I19" s="2">
        <f>D19*(E19+F19)</f>
        <v>323.37080000000003</v>
      </c>
    </row>
    <row r="20" spans="1:10" ht="12.75">
      <c r="A20" s="18"/>
      <c r="B20" s="16" t="s">
        <v>27</v>
      </c>
      <c r="C20" s="11"/>
      <c r="D20" s="12"/>
      <c r="E20" s="12"/>
      <c r="F20" s="47"/>
      <c r="G20" s="46">
        <f>SUM(G17:G19)</f>
        <v>250.48000000000002</v>
      </c>
      <c r="H20" s="46">
        <f>SUM(H17:H19)</f>
        <v>194.95880000000002</v>
      </c>
      <c r="I20" s="38">
        <f>SUM(I18:I19)</f>
        <v>445.4388</v>
      </c>
      <c r="J20" s="3"/>
    </row>
    <row r="21" spans="2:9" ht="6.75" customHeight="1">
      <c r="B21" s="7"/>
      <c r="C21" s="7"/>
      <c r="D21" s="7"/>
      <c r="E21" s="7"/>
      <c r="F21" s="45"/>
      <c r="G21" s="45"/>
      <c r="H21" s="45"/>
      <c r="I21" s="5"/>
    </row>
    <row r="22" spans="1:9" ht="12.75">
      <c r="A22" s="4">
        <v>3</v>
      </c>
      <c r="B22" s="1" t="s">
        <v>23</v>
      </c>
      <c r="C22" s="7"/>
      <c r="D22" s="7"/>
      <c r="E22" s="7"/>
      <c r="F22" s="45"/>
      <c r="G22" s="45"/>
      <c r="H22" s="45"/>
      <c r="I22" s="5"/>
    </row>
    <row r="23" spans="1:10" ht="12.75">
      <c r="A23" s="32" t="s">
        <v>29</v>
      </c>
      <c r="B23" s="33" t="s">
        <v>97</v>
      </c>
      <c r="C23" s="35" t="s">
        <v>2</v>
      </c>
      <c r="D23" s="6">
        <v>28.86</v>
      </c>
      <c r="E23" s="6">
        <v>32.2</v>
      </c>
      <c r="F23" s="44">
        <v>15.5</v>
      </c>
      <c r="G23" s="44">
        <f>D23*E23</f>
        <v>929.292</v>
      </c>
      <c r="H23" s="44">
        <f>D23*F23</f>
        <v>447.33</v>
      </c>
      <c r="I23" s="2">
        <f>D23*(E23+F23)</f>
        <v>1376.622</v>
      </c>
      <c r="J23" s="3"/>
    </row>
    <row r="24" spans="1:10" ht="12.75">
      <c r="A24" s="32" t="s">
        <v>49</v>
      </c>
      <c r="B24" s="37" t="s">
        <v>82</v>
      </c>
      <c r="C24" s="35" t="s">
        <v>3</v>
      </c>
      <c r="D24" s="6">
        <v>0.44</v>
      </c>
      <c r="E24" s="6">
        <v>412</v>
      </c>
      <c r="F24" s="44">
        <v>290.98</v>
      </c>
      <c r="G24" s="44">
        <f>D24*E24</f>
        <v>181.28</v>
      </c>
      <c r="H24" s="44">
        <f>D24*F24</f>
        <v>128.0312</v>
      </c>
      <c r="I24" s="2">
        <f>D24*(E24+F24)</f>
        <v>309.3112</v>
      </c>
      <c r="J24" s="3"/>
    </row>
    <row r="25" spans="1:10" ht="12.75">
      <c r="A25" s="18"/>
      <c r="B25" s="16" t="s">
        <v>27</v>
      </c>
      <c r="C25" s="11"/>
      <c r="D25" s="12"/>
      <c r="E25" s="12"/>
      <c r="F25" s="47"/>
      <c r="G25" s="46">
        <f>SUM(G23:G24)</f>
        <v>1110.5720000000001</v>
      </c>
      <c r="H25" s="46">
        <f>SUM(H23:H24)</f>
        <v>575.3612</v>
      </c>
      <c r="I25" s="38">
        <f>SUM(I23:I24)</f>
        <v>1685.9332</v>
      </c>
      <c r="J25" s="3"/>
    </row>
    <row r="26" spans="1:10" ht="6.75" customHeight="1">
      <c r="A26" s="18"/>
      <c r="B26" s="16"/>
      <c r="C26" s="11"/>
      <c r="D26" s="12"/>
      <c r="E26" s="12"/>
      <c r="F26" s="47"/>
      <c r="G26" s="47"/>
      <c r="H26" s="47"/>
      <c r="I26" s="5"/>
      <c r="J26" s="3"/>
    </row>
    <row r="27" spans="1:10" ht="12.75">
      <c r="A27" s="19">
        <v>4</v>
      </c>
      <c r="B27" s="1" t="s">
        <v>98</v>
      </c>
      <c r="C27" s="11"/>
      <c r="D27" s="12"/>
      <c r="E27" s="12"/>
      <c r="F27" s="47"/>
      <c r="G27" s="47"/>
      <c r="H27" s="47"/>
      <c r="I27" s="5"/>
      <c r="J27" s="3"/>
    </row>
    <row r="28" spans="1:10" ht="12.75">
      <c r="A28" s="36" t="s">
        <v>30</v>
      </c>
      <c r="B28" s="34" t="s">
        <v>99</v>
      </c>
      <c r="C28" s="35" t="s">
        <v>2</v>
      </c>
      <c r="D28" s="6">
        <v>27.2</v>
      </c>
      <c r="E28" s="6">
        <v>32</v>
      </c>
      <c r="F28" s="44">
        <v>15.03</v>
      </c>
      <c r="G28" s="44">
        <f>D28*E28</f>
        <v>870.4</v>
      </c>
      <c r="H28" s="44">
        <f>D28*F28</f>
        <v>408.816</v>
      </c>
      <c r="I28" s="2">
        <f>D28*(E28+F28)</f>
        <v>1279.216</v>
      </c>
      <c r="J28" s="3"/>
    </row>
    <row r="29" spans="1:10" ht="12.75">
      <c r="A29" s="18"/>
      <c r="B29" s="16" t="s">
        <v>27</v>
      </c>
      <c r="C29" s="11"/>
      <c r="D29" s="12"/>
      <c r="E29" s="12"/>
      <c r="F29" s="47"/>
      <c r="G29" s="46">
        <f>SUM(G28)</f>
        <v>870.4</v>
      </c>
      <c r="H29" s="46">
        <f>SUM(H28)</f>
        <v>408.816</v>
      </c>
      <c r="I29" s="38">
        <f>SUM(I28:I28)</f>
        <v>1279.216</v>
      </c>
      <c r="J29" s="3"/>
    </row>
    <row r="30" spans="2:9" ht="6.75" customHeight="1">
      <c r="B30" s="7"/>
      <c r="C30" s="7"/>
      <c r="D30" s="7"/>
      <c r="E30" s="7"/>
      <c r="F30" s="45"/>
      <c r="G30" s="45"/>
      <c r="H30" s="45"/>
      <c r="I30" s="5"/>
    </row>
    <row r="31" spans="1:9" ht="12.75">
      <c r="A31" s="4">
        <v>5</v>
      </c>
      <c r="B31" s="1" t="s">
        <v>129</v>
      </c>
      <c r="C31" s="7"/>
      <c r="D31" s="7"/>
      <c r="E31" s="7"/>
      <c r="F31" s="45"/>
      <c r="G31" s="45"/>
      <c r="H31" s="45"/>
      <c r="I31" s="5"/>
    </row>
    <row r="32" spans="1:9" ht="12.75">
      <c r="A32" s="32" t="s">
        <v>31</v>
      </c>
      <c r="B32" s="33" t="s">
        <v>100</v>
      </c>
      <c r="C32" s="35" t="s">
        <v>2</v>
      </c>
      <c r="D32" s="6">
        <v>3.42</v>
      </c>
      <c r="E32" s="6">
        <v>5.52</v>
      </c>
      <c r="F32" s="44">
        <v>8</v>
      </c>
      <c r="G32" s="44">
        <f>D32*E32</f>
        <v>18.8784</v>
      </c>
      <c r="H32" s="44">
        <f>D32*F32</f>
        <v>27.36</v>
      </c>
      <c r="I32" s="2">
        <f>D32*(E32+F32)</f>
        <v>46.2384</v>
      </c>
    </row>
    <row r="33" spans="1:10" ht="12.75">
      <c r="A33" s="18"/>
      <c r="B33" s="10" t="s">
        <v>27</v>
      </c>
      <c r="C33" s="11"/>
      <c r="D33" s="12"/>
      <c r="E33" s="12"/>
      <c r="F33" s="47"/>
      <c r="G33" s="46">
        <f>SUM(G32)</f>
        <v>18.8784</v>
      </c>
      <c r="H33" s="46">
        <f>SUM(H32)</f>
        <v>27.36</v>
      </c>
      <c r="I33" s="38">
        <f>SUM(I32:I32)</f>
        <v>46.2384</v>
      </c>
      <c r="J33" s="3"/>
    </row>
    <row r="34" spans="2:9" ht="6.75" customHeight="1">
      <c r="B34" s="7"/>
      <c r="C34" s="7"/>
      <c r="D34" s="7"/>
      <c r="E34" s="7"/>
      <c r="F34" s="45"/>
      <c r="G34" s="45"/>
      <c r="H34" s="45"/>
      <c r="I34" s="5"/>
    </row>
    <row r="35" spans="1:9" ht="12.75">
      <c r="A35" s="4">
        <v>6</v>
      </c>
      <c r="B35" s="1" t="s">
        <v>14</v>
      </c>
      <c r="C35" s="7"/>
      <c r="D35" s="7"/>
      <c r="E35" s="7"/>
      <c r="F35" s="45"/>
      <c r="G35" s="45"/>
      <c r="H35" s="45"/>
      <c r="I35" s="5"/>
    </row>
    <row r="36" spans="1:9" ht="12.75">
      <c r="A36" s="32" t="s">
        <v>63</v>
      </c>
      <c r="B36" s="33" t="s">
        <v>140</v>
      </c>
      <c r="C36" s="35" t="s">
        <v>2</v>
      </c>
      <c r="D36" s="6">
        <v>28.86</v>
      </c>
      <c r="E36" s="6">
        <v>13.88</v>
      </c>
      <c r="F36" s="44">
        <v>10.54</v>
      </c>
      <c r="G36" s="44">
        <f>D36*E36</f>
        <v>400.5768</v>
      </c>
      <c r="H36" s="44">
        <f>D36*F36</f>
        <v>304.1844</v>
      </c>
      <c r="I36" s="2">
        <f>D36*(E36+F36)</f>
        <v>704.7612</v>
      </c>
    </row>
    <row r="37" spans="1:9" ht="12.75">
      <c r="A37" s="32" t="s">
        <v>101</v>
      </c>
      <c r="B37" s="33" t="s">
        <v>47</v>
      </c>
      <c r="C37" s="35" t="s">
        <v>2</v>
      </c>
      <c r="D37" s="6">
        <v>28.86</v>
      </c>
      <c r="E37" s="6">
        <v>18.97</v>
      </c>
      <c r="F37" s="44">
        <v>25.34</v>
      </c>
      <c r="G37" s="44">
        <f>D37*E37</f>
        <v>547.4742</v>
      </c>
      <c r="H37" s="44">
        <f>D37*F37</f>
        <v>731.3124</v>
      </c>
      <c r="I37" s="2">
        <f>D37*(E37+F37)</f>
        <v>1278.7866000000001</v>
      </c>
    </row>
    <row r="38" spans="1:10" ht="12.75">
      <c r="A38" s="20"/>
      <c r="B38" s="10" t="s">
        <v>27</v>
      </c>
      <c r="C38" s="11"/>
      <c r="D38" s="12"/>
      <c r="E38" s="12"/>
      <c r="F38" s="47"/>
      <c r="G38" s="46">
        <f>SUM(G36:G37)</f>
        <v>948.0509999999999</v>
      </c>
      <c r="H38" s="46">
        <f>SUM(H36:H37)</f>
        <v>1035.4968</v>
      </c>
      <c r="I38" s="38">
        <f>SUM(I36:I37)</f>
        <v>1983.5478000000003</v>
      </c>
      <c r="J38" s="3"/>
    </row>
    <row r="39" spans="2:9" ht="6.75" customHeight="1">
      <c r="B39" s="7"/>
      <c r="C39" s="7"/>
      <c r="D39" s="7"/>
      <c r="E39" s="7"/>
      <c r="F39" s="45"/>
      <c r="G39" s="45"/>
      <c r="H39" s="45"/>
      <c r="I39" s="5"/>
    </row>
    <row r="40" spans="1:9" ht="12.75" customHeight="1">
      <c r="A40" s="4">
        <v>7</v>
      </c>
      <c r="B40" s="1" t="s">
        <v>34</v>
      </c>
      <c r="C40" s="7"/>
      <c r="D40" s="7"/>
      <c r="E40" s="7"/>
      <c r="F40" s="45"/>
      <c r="G40" s="45"/>
      <c r="H40" s="45"/>
      <c r="I40" s="5"/>
    </row>
    <row r="41" spans="1:9" ht="12.75">
      <c r="A41" s="4" t="s">
        <v>32</v>
      </c>
      <c r="B41" s="1" t="s">
        <v>72</v>
      </c>
      <c r="C41" s="7"/>
      <c r="D41" s="7"/>
      <c r="E41" s="7"/>
      <c r="F41" s="45"/>
      <c r="G41" s="45"/>
      <c r="H41" s="45"/>
      <c r="I41" s="5"/>
    </row>
    <row r="42" spans="1:9" ht="12.75">
      <c r="A42" s="36" t="s">
        <v>102</v>
      </c>
      <c r="B42" s="33" t="s">
        <v>56</v>
      </c>
      <c r="C42" s="35" t="s">
        <v>4</v>
      </c>
      <c r="D42" s="6">
        <v>4</v>
      </c>
      <c r="E42" s="6">
        <v>21.35</v>
      </c>
      <c r="F42" s="44">
        <v>41.52</v>
      </c>
      <c r="G42" s="44">
        <f>D42*E42</f>
        <v>85.4</v>
      </c>
      <c r="H42" s="44">
        <f>D42*F42</f>
        <v>166.08</v>
      </c>
      <c r="I42" s="2">
        <f>D42*(E42+F42)</f>
        <v>251.48000000000002</v>
      </c>
    </row>
    <row r="43" spans="1:9" ht="12.75">
      <c r="A43" s="36" t="s">
        <v>103</v>
      </c>
      <c r="B43" s="33" t="s">
        <v>57</v>
      </c>
      <c r="C43" s="35" t="s">
        <v>4</v>
      </c>
      <c r="D43" s="6">
        <v>1</v>
      </c>
      <c r="E43" s="6">
        <v>14.29</v>
      </c>
      <c r="F43" s="44">
        <v>41.52</v>
      </c>
      <c r="G43" s="44">
        <f>D43*E43</f>
        <v>14.29</v>
      </c>
      <c r="H43" s="44">
        <f>D43*F43</f>
        <v>41.52</v>
      </c>
      <c r="I43" s="2">
        <f>D43*(E43+F43)</f>
        <v>55.81</v>
      </c>
    </row>
    <row r="44" spans="1:9" ht="12.75">
      <c r="A44" s="36" t="s">
        <v>104</v>
      </c>
      <c r="B44" s="33" t="s">
        <v>58</v>
      </c>
      <c r="C44" s="35" t="s">
        <v>4</v>
      </c>
      <c r="D44" s="6">
        <v>5</v>
      </c>
      <c r="E44" s="6">
        <v>56.23</v>
      </c>
      <c r="F44" s="44">
        <v>41.52</v>
      </c>
      <c r="G44" s="44">
        <f>D44*E44</f>
        <v>281.15</v>
      </c>
      <c r="H44" s="44">
        <f>D44*F44</f>
        <v>207.60000000000002</v>
      </c>
      <c r="I44" s="2">
        <f>D44*(E44+F44)</f>
        <v>488.75</v>
      </c>
    </row>
    <row r="45" spans="1:9" ht="12.75">
      <c r="A45" s="36" t="s">
        <v>105</v>
      </c>
      <c r="B45" s="33" t="s">
        <v>83</v>
      </c>
      <c r="C45" s="35" t="s">
        <v>48</v>
      </c>
      <c r="D45" s="6">
        <v>2</v>
      </c>
      <c r="E45" s="6">
        <v>7.32</v>
      </c>
      <c r="F45" s="44">
        <v>5.38</v>
      </c>
      <c r="G45" s="44">
        <f>D45*E45</f>
        <v>14.64</v>
      </c>
      <c r="H45" s="44">
        <f>D45*F45</f>
        <v>10.76</v>
      </c>
      <c r="I45" s="2">
        <f>D45*(E45+F45)</f>
        <v>25.4</v>
      </c>
    </row>
    <row r="46" spans="1:9" ht="12.75">
      <c r="A46" s="36" t="s">
        <v>106</v>
      </c>
      <c r="B46" s="33" t="s">
        <v>84</v>
      </c>
      <c r="C46" s="35" t="s">
        <v>48</v>
      </c>
      <c r="D46" s="6">
        <v>2</v>
      </c>
      <c r="E46" s="6">
        <v>7.32</v>
      </c>
      <c r="F46" s="44">
        <v>5.38</v>
      </c>
      <c r="G46" s="44">
        <f>D46*E46</f>
        <v>14.64</v>
      </c>
      <c r="H46" s="44">
        <f>D46*F46</f>
        <v>10.76</v>
      </c>
      <c r="I46" s="2">
        <f>D46*(E46+F46)</f>
        <v>25.4</v>
      </c>
    </row>
    <row r="47" spans="1:10" s="7" customFormat="1" ht="12.75">
      <c r="A47" s="4" t="s">
        <v>88</v>
      </c>
      <c r="B47" s="1" t="s">
        <v>73</v>
      </c>
      <c r="F47" s="45"/>
      <c r="G47" s="45"/>
      <c r="H47" s="45"/>
      <c r="I47" s="12"/>
      <c r="J47" s="21"/>
    </row>
    <row r="48" spans="1:10" ht="12.75">
      <c r="A48" s="31" t="s">
        <v>107</v>
      </c>
      <c r="B48" s="33" t="s">
        <v>111</v>
      </c>
      <c r="C48" s="35" t="s">
        <v>4</v>
      </c>
      <c r="D48" s="6">
        <v>1</v>
      </c>
      <c r="E48" s="8">
        <v>85</v>
      </c>
      <c r="F48" s="48">
        <v>43.84</v>
      </c>
      <c r="G48" s="44">
        <f>D48*E48</f>
        <v>85</v>
      </c>
      <c r="H48" s="44">
        <f>D48*F48</f>
        <v>43.84</v>
      </c>
      <c r="I48" s="2">
        <f>D48*(E48+F48)</f>
        <v>128.84</v>
      </c>
      <c r="J48" s="3"/>
    </row>
    <row r="49" spans="1:10" ht="12.75">
      <c r="A49" s="31" t="s">
        <v>108</v>
      </c>
      <c r="B49" s="33" t="s">
        <v>124</v>
      </c>
      <c r="C49" s="35" t="s">
        <v>4</v>
      </c>
      <c r="D49" s="6">
        <v>1</v>
      </c>
      <c r="E49" s="8">
        <v>85</v>
      </c>
      <c r="F49" s="48">
        <v>43.84</v>
      </c>
      <c r="G49" s="44">
        <f>D49*E49</f>
        <v>85</v>
      </c>
      <c r="H49" s="44">
        <f>D49*F49</f>
        <v>43.84</v>
      </c>
      <c r="I49" s="2">
        <f>D49*(E49+F49)</f>
        <v>128.84</v>
      </c>
      <c r="J49" s="3"/>
    </row>
    <row r="50" spans="1:10" ht="12.75">
      <c r="A50" s="31" t="s">
        <v>109</v>
      </c>
      <c r="B50" s="33" t="s">
        <v>85</v>
      </c>
      <c r="C50" s="35" t="s">
        <v>48</v>
      </c>
      <c r="D50" s="6">
        <v>2</v>
      </c>
      <c r="E50" s="6">
        <v>65.21</v>
      </c>
      <c r="F50" s="44">
        <v>93.04</v>
      </c>
      <c r="G50" s="44">
        <f>D50*E50</f>
        <v>130.42</v>
      </c>
      <c r="H50" s="44">
        <f>D50*F50</f>
        <v>186.08</v>
      </c>
      <c r="I50" s="2">
        <f>D50*(E50+F50)</f>
        <v>316.5</v>
      </c>
      <c r="J50" s="3"/>
    </row>
    <row r="51" spans="1:10" ht="12.75">
      <c r="A51" s="31" t="s">
        <v>110</v>
      </c>
      <c r="B51" s="33" t="s">
        <v>55</v>
      </c>
      <c r="C51" s="35" t="s">
        <v>48</v>
      </c>
      <c r="D51" s="6">
        <v>1</v>
      </c>
      <c r="E51" s="6">
        <v>5.05</v>
      </c>
      <c r="F51" s="44">
        <v>12.39</v>
      </c>
      <c r="G51" s="44">
        <f>D51*E51</f>
        <v>5.05</v>
      </c>
      <c r="H51" s="44">
        <f>D51*F51</f>
        <v>12.39</v>
      </c>
      <c r="I51" s="2">
        <f>D51*(E51+F51)</f>
        <v>17.44</v>
      </c>
      <c r="J51" s="3"/>
    </row>
    <row r="52" spans="1:10" ht="12.75">
      <c r="A52" s="19" t="s">
        <v>89</v>
      </c>
      <c r="B52" s="1" t="s">
        <v>75</v>
      </c>
      <c r="C52" s="11"/>
      <c r="D52" s="12"/>
      <c r="E52" s="12"/>
      <c r="F52" s="47"/>
      <c r="G52" s="47"/>
      <c r="H52" s="47"/>
      <c r="I52" s="5"/>
      <c r="J52" s="3"/>
    </row>
    <row r="53" spans="1:10" ht="12.75">
      <c r="A53" s="31" t="s">
        <v>112</v>
      </c>
      <c r="B53" s="33" t="s">
        <v>59</v>
      </c>
      <c r="C53" s="35" t="s">
        <v>48</v>
      </c>
      <c r="D53" s="6">
        <v>1</v>
      </c>
      <c r="E53" s="6">
        <v>256</v>
      </c>
      <c r="F53" s="48">
        <v>43.84</v>
      </c>
      <c r="G53" s="44">
        <f>D53*E53</f>
        <v>256</v>
      </c>
      <c r="H53" s="44">
        <f>D53*F53</f>
        <v>43.84</v>
      </c>
      <c r="I53" s="2">
        <f>D53*(E53+F53)</f>
        <v>299.84000000000003</v>
      </c>
      <c r="J53" s="3"/>
    </row>
    <row r="54" spans="1:10" ht="12.75">
      <c r="A54" s="31" t="s">
        <v>113</v>
      </c>
      <c r="B54" s="33" t="s">
        <v>125</v>
      </c>
      <c r="C54" s="35" t="s">
        <v>48</v>
      </c>
      <c r="D54" s="6">
        <v>1</v>
      </c>
      <c r="E54" s="8">
        <v>185</v>
      </c>
      <c r="F54" s="48">
        <v>43.84</v>
      </c>
      <c r="G54" s="44">
        <f>D54*E54</f>
        <v>185</v>
      </c>
      <c r="H54" s="44">
        <f>D54*F54</f>
        <v>43.84</v>
      </c>
      <c r="I54" s="2">
        <f>D54*(E54+F54)</f>
        <v>228.84</v>
      </c>
      <c r="J54" s="3"/>
    </row>
    <row r="55" spans="1:10" ht="12.75">
      <c r="A55" s="31" t="s">
        <v>114</v>
      </c>
      <c r="B55" s="33" t="s">
        <v>86</v>
      </c>
      <c r="C55" s="35" t="s">
        <v>48</v>
      </c>
      <c r="D55" s="6">
        <v>1</v>
      </c>
      <c r="E55" s="8">
        <v>29</v>
      </c>
      <c r="F55" s="48">
        <v>17.94</v>
      </c>
      <c r="G55" s="44">
        <f>D55*E55</f>
        <v>29</v>
      </c>
      <c r="H55" s="44">
        <f>D55*F55</f>
        <v>17.94</v>
      </c>
      <c r="I55" s="2">
        <f>D55*(E55+F55)</f>
        <v>46.94</v>
      </c>
      <c r="J55" s="3"/>
    </row>
    <row r="56" spans="1:10" ht="12.75">
      <c r="A56" s="22"/>
      <c r="B56" s="16" t="s">
        <v>27</v>
      </c>
      <c r="C56" s="11"/>
      <c r="D56" s="12"/>
      <c r="E56" s="12"/>
      <c r="F56" s="47"/>
      <c r="G56" s="46">
        <f>SUM(G42:G55)</f>
        <v>1185.5899999999997</v>
      </c>
      <c r="H56" s="46">
        <f>SUM(H42:H55)</f>
        <v>828.4900000000002</v>
      </c>
      <c r="I56" s="38">
        <f>SUM(I42:I55)</f>
        <v>2014.0800000000002</v>
      </c>
      <c r="J56" s="3"/>
    </row>
    <row r="57" spans="1:10" ht="6.75" customHeight="1">
      <c r="A57" s="22"/>
      <c r="B57" s="16"/>
      <c r="C57" s="11"/>
      <c r="D57" s="12"/>
      <c r="E57" s="12"/>
      <c r="F57" s="47"/>
      <c r="G57" s="47"/>
      <c r="H57" s="47"/>
      <c r="I57" s="5"/>
      <c r="J57" s="3"/>
    </row>
    <row r="58" spans="1:10" ht="12.75">
      <c r="A58" s="4">
        <v>8</v>
      </c>
      <c r="B58" s="1" t="s">
        <v>115</v>
      </c>
      <c r="C58" s="7"/>
      <c r="D58" s="7"/>
      <c r="E58" s="7"/>
      <c r="F58" s="45"/>
      <c r="G58" s="45"/>
      <c r="H58" s="45"/>
      <c r="I58" s="5"/>
      <c r="J58" s="3"/>
    </row>
    <row r="59" spans="1:10" ht="12.75">
      <c r="A59" s="4" t="s">
        <v>74</v>
      </c>
      <c r="B59" s="1" t="s">
        <v>37</v>
      </c>
      <c r="C59" s="7"/>
      <c r="D59" s="7"/>
      <c r="E59" s="7"/>
      <c r="F59" s="45"/>
      <c r="G59" s="45"/>
      <c r="H59" s="45"/>
      <c r="I59" s="5"/>
      <c r="J59" s="3"/>
    </row>
    <row r="60" spans="1:10" ht="12.75">
      <c r="A60" s="30" t="s">
        <v>64</v>
      </c>
      <c r="B60" s="37" t="s">
        <v>50</v>
      </c>
      <c r="C60" s="35" t="s">
        <v>2</v>
      </c>
      <c r="D60" s="6">
        <v>28.2</v>
      </c>
      <c r="E60" s="6">
        <v>1.87</v>
      </c>
      <c r="F60" s="44">
        <v>3.94</v>
      </c>
      <c r="G60" s="44">
        <f>D60*E60</f>
        <v>52.734</v>
      </c>
      <c r="H60" s="44">
        <f>D60*F60</f>
        <v>111.10799999999999</v>
      </c>
      <c r="I60" s="2">
        <f>D60*(E60+F60)</f>
        <v>163.842</v>
      </c>
      <c r="J60" s="3"/>
    </row>
    <row r="61" spans="1:10" ht="12.75">
      <c r="A61" s="30" t="s">
        <v>65</v>
      </c>
      <c r="B61" s="37" t="s">
        <v>78</v>
      </c>
      <c r="C61" s="35" t="s">
        <v>2</v>
      </c>
      <c r="D61" s="6">
        <v>28.2</v>
      </c>
      <c r="E61" s="6">
        <v>1.33</v>
      </c>
      <c r="F61" s="44">
        <v>10.42</v>
      </c>
      <c r="G61" s="44">
        <f>D61*E61</f>
        <v>37.506</v>
      </c>
      <c r="H61" s="44">
        <f>D61*F61</f>
        <v>293.844</v>
      </c>
      <c r="I61" s="2">
        <f>D61*(E61+F61)</f>
        <v>331.34999999999997</v>
      </c>
      <c r="J61" s="3"/>
    </row>
    <row r="62" spans="1:10" ht="12.75">
      <c r="A62" s="4" t="s">
        <v>66</v>
      </c>
      <c r="B62" s="1" t="s">
        <v>39</v>
      </c>
      <c r="C62" s="11"/>
      <c r="D62" s="12"/>
      <c r="E62" s="12"/>
      <c r="F62" s="47"/>
      <c r="G62" s="47"/>
      <c r="H62" s="47"/>
      <c r="I62" s="5"/>
      <c r="J62" s="3"/>
    </row>
    <row r="63" spans="1:10" ht="12.75">
      <c r="A63" s="30" t="s">
        <v>67</v>
      </c>
      <c r="B63" s="34" t="s">
        <v>51</v>
      </c>
      <c r="C63" s="35" t="s">
        <v>2</v>
      </c>
      <c r="D63" s="6">
        <v>22.5</v>
      </c>
      <c r="E63" s="6">
        <v>2.08</v>
      </c>
      <c r="F63" s="44">
        <v>8.42</v>
      </c>
      <c r="G63" s="44">
        <f>D63*E63</f>
        <v>46.800000000000004</v>
      </c>
      <c r="H63" s="44">
        <f>D63*F63</f>
        <v>189.45</v>
      </c>
      <c r="I63" s="2">
        <f>D63*(E63+F63)</f>
        <v>236.25</v>
      </c>
      <c r="J63" s="3"/>
    </row>
    <row r="64" spans="1:10" ht="12.75">
      <c r="A64" s="30" t="s">
        <v>68</v>
      </c>
      <c r="B64" s="34" t="s">
        <v>50</v>
      </c>
      <c r="C64" s="35" t="s">
        <v>2</v>
      </c>
      <c r="D64" s="6">
        <v>22.5</v>
      </c>
      <c r="E64" s="6">
        <v>1.87</v>
      </c>
      <c r="F64" s="44">
        <v>1.94</v>
      </c>
      <c r="G64" s="44">
        <f>D64*E64</f>
        <v>42.075</v>
      </c>
      <c r="H64" s="44">
        <f>D64*F64</f>
        <v>43.65</v>
      </c>
      <c r="I64" s="2">
        <f>D64*(E64+F64)</f>
        <v>85.725</v>
      </c>
      <c r="J64" s="3"/>
    </row>
    <row r="65" spans="1:10" ht="12.75">
      <c r="A65" s="22"/>
      <c r="B65" s="16" t="s">
        <v>27</v>
      </c>
      <c r="C65" s="11"/>
      <c r="D65" s="12"/>
      <c r="E65" s="12"/>
      <c r="F65" s="47"/>
      <c r="G65" s="46">
        <f>SUM(G60:G64)</f>
        <v>179.115</v>
      </c>
      <c r="H65" s="46">
        <f>SUM(H60:H64)</f>
        <v>638.052</v>
      </c>
      <c r="I65" s="38">
        <f>SUM(I60:I64)</f>
        <v>817.167</v>
      </c>
      <c r="J65" s="3"/>
    </row>
    <row r="66" spans="1:10" ht="6.75" customHeight="1">
      <c r="A66" s="22"/>
      <c r="B66" s="16"/>
      <c r="C66" s="11"/>
      <c r="D66" s="12"/>
      <c r="E66" s="12"/>
      <c r="F66" s="47"/>
      <c r="G66" s="47"/>
      <c r="H66" s="47"/>
      <c r="I66" s="5"/>
      <c r="J66" s="3"/>
    </row>
    <row r="67" spans="1:10" ht="12.75">
      <c r="A67" s="4">
        <v>9</v>
      </c>
      <c r="B67" s="1" t="s">
        <v>116</v>
      </c>
      <c r="C67" s="7"/>
      <c r="D67" s="7"/>
      <c r="E67" s="7"/>
      <c r="F67" s="45"/>
      <c r="G67" s="45"/>
      <c r="H67" s="45"/>
      <c r="I67" s="5"/>
      <c r="J67" s="3"/>
    </row>
    <row r="68" spans="1:10" ht="12.75">
      <c r="A68" s="32" t="s">
        <v>33</v>
      </c>
      <c r="B68" s="33" t="s">
        <v>146</v>
      </c>
      <c r="C68" s="35" t="s">
        <v>2</v>
      </c>
      <c r="D68" s="6">
        <v>250</v>
      </c>
      <c r="E68" s="6">
        <v>44</v>
      </c>
      <c r="F68" s="44">
        <v>12</v>
      </c>
      <c r="G68" s="44">
        <f>D68*E68</f>
        <v>11000</v>
      </c>
      <c r="H68" s="44">
        <f>D68*F68</f>
        <v>3000</v>
      </c>
      <c r="I68" s="2">
        <f>D68*(E68+F68)</f>
        <v>14000</v>
      </c>
      <c r="J68" s="3"/>
    </row>
    <row r="69" spans="1:10" ht="12.75">
      <c r="A69" s="32" t="s">
        <v>60</v>
      </c>
      <c r="B69" s="33" t="s">
        <v>138</v>
      </c>
      <c r="C69" s="35" t="s">
        <v>139</v>
      </c>
      <c r="D69" s="6">
        <v>320</v>
      </c>
      <c r="E69" s="6">
        <v>4.9</v>
      </c>
      <c r="F69" s="44">
        <v>1.5</v>
      </c>
      <c r="G69" s="44">
        <f>D69*E69</f>
        <v>1568</v>
      </c>
      <c r="H69" s="44">
        <f>D69*F69</f>
        <v>480</v>
      </c>
      <c r="I69" s="2">
        <f>D69*(E69+F69)</f>
        <v>2048</v>
      </c>
      <c r="J69" s="3"/>
    </row>
    <row r="70" spans="1:10" ht="12.75">
      <c r="A70" s="32" t="s">
        <v>137</v>
      </c>
      <c r="B70" s="33" t="s">
        <v>117</v>
      </c>
      <c r="C70" s="35" t="s">
        <v>2</v>
      </c>
      <c r="D70" s="6">
        <v>25</v>
      </c>
      <c r="E70" s="6">
        <v>53</v>
      </c>
      <c r="F70" s="44">
        <v>30</v>
      </c>
      <c r="G70" s="44">
        <f>D70*E70</f>
        <v>1325</v>
      </c>
      <c r="H70" s="44">
        <f>D70*F70</f>
        <v>750</v>
      </c>
      <c r="I70" s="2">
        <f>D70*(E70+F70)</f>
        <v>2075</v>
      </c>
      <c r="J70" s="3"/>
    </row>
    <row r="71" spans="1:10" ht="12.75">
      <c r="A71" s="22"/>
      <c r="B71" s="16" t="s">
        <v>27</v>
      </c>
      <c r="C71" s="11"/>
      <c r="D71" s="12"/>
      <c r="E71" s="12"/>
      <c r="F71" s="47"/>
      <c r="G71" s="46">
        <f>SUM(G68:G70)</f>
        <v>13893</v>
      </c>
      <c r="H71" s="46">
        <f>SUM(H68:H70)</f>
        <v>4230</v>
      </c>
      <c r="I71" s="38">
        <f>SUM(I68:I70)</f>
        <v>18123</v>
      </c>
      <c r="J71" s="3"/>
    </row>
    <row r="72" spans="1:10" ht="6.75" customHeight="1">
      <c r="A72" s="22"/>
      <c r="B72" s="16"/>
      <c r="C72" s="11"/>
      <c r="D72" s="12"/>
      <c r="E72" s="12"/>
      <c r="F72" s="47"/>
      <c r="G72" s="47"/>
      <c r="H72" s="47"/>
      <c r="I72" s="5"/>
      <c r="J72" s="3"/>
    </row>
    <row r="73" spans="1:10" ht="12.75">
      <c r="A73" s="4">
        <v>10</v>
      </c>
      <c r="B73" s="1" t="s">
        <v>118</v>
      </c>
      <c r="C73" s="11"/>
      <c r="D73" s="12"/>
      <c r="E73" s="12"/>
      <c r="F73" s="47"/>
      <c r="G73" s="47"/>
      <c r="H73" s="47"/>
      <c r="I73" s="5"/>
      <c r="J73" s="3"/>
    </row>
    <row r="74" spans="1:10" ht="12.75">
      <c r="A74" s="36" t="s">
        <v>35</v>
      </c>
      <c r="B74" s="33" t="s">
        <v>120</v>
      </c>
      <c r="C74" s="35" t="s">
        <v>5</v>
      </c>
      <c r="D74" s="6">
        <v>1</v>
      </c>
      <c r="E74" s="6">
        <v>220</v>
      </c>
      <c r="F74" s="44">
        <v>122</v>
      </c>
      <c r="G74" s="44">
        <f>D74*E74</f>
        <v>220</v>
      </c>
      <c r="H74" s="44">
        <f>D74*F74</f>
        <v>122</v>
      </c>
      <c r="I74" s="2">
        <f>D74*(E74+F74)</f>
        <v>342</v>
      </c>
      <c r="J74" s="3"/>
    </row>
    <row r="75" spans="1:10" ht="12.75">
      <c r="A75" s="36" t="s">
        <v>36</v>
      </c>
      <c r="B75" s="33" t="s">
        <v>126</v>
      </c>
      <c r="C75" s="35" t="s">
        <v>5</v>
      </c>
      <c r="D75" s="6">
        <v>1</v>
      </c>
      <c r="E75" s="6">
        <v>402.6</v>
      </c>
      <c r="F75" s="44">
        <v>165</v>
      </c>
      <c r="G75" s="44">
        <f>D75*E75</f>
        <v>402.6</v>
      </c>
      <c r="H75" s="44">
        <f>D75*F75</f>
        <v>165</v>
      </c>
      <c r="I75" s="2">
        <f>D75*(E75+F75)</f>
        <v>567.6</v>
      </c>
      <c r="J75" s="3"/>
    </row>
    <row r="76" spans="1:9" ht="12.75">
      <c r="A76" s="36" t="s">
        <v>119</v>
      </c>
      <c r="B76" s="33" t="s">
        <v>43</v>
      </c>
      <c r="C76" s="35" t="s">
        <v>2</v>
      </c>
      <c r="D76" s="6">
        <v>4.48</v>
      </c>
      <c r="E76" s="6">
        <v>120</v>
      </c>
      <c r="F76" s="44">
        <v>62</v>
      </c>
      <c r="G76" s="44">
        <f>D76*E76</f>
        <v>537.6</v>
      </c>
      <c r="H76" s="44">
        <f>D76*F76</f>
        <v>277.76000000000005</v>
      </c>
      <c r="I76" s="2">
        <f>D76*(E76+F76)</f>
        <v>815.3600000000001</v>
      </c>
    </row>
    <row r="77" spans="1:9" ht="12.75">
      <c r="A77" s="9"/>
      <c r="B77" s="10" t="s">
        <v>41</v>
      </c>
      <c r="C77" s="11"/>
      <c r="D77" s="12"/>
      <c r="E77" s="12"/>
      <c r="F77" s="47"/>
      <c r="G77" s="38">
        <f>SUM(G74:G76)</f>
        <v>1160.2</v>
      </c>
      <c r="H77" s="46">
        <f>SUM(H74:H76)</f>
        <v>564.76</v>
      </c>
      <c r="I77" s="38">
        <f>SUM(I74:I76)</f>
        <v>1724.96</v>
      </c>
    </row>
    <row r="78" spans="1:9" ht="6.75" customHeight="1">
      <c r="A78" s="9"/>
      <c r="B78" s="10"/>
      <c r="C78" s="11"/>
      <c r="D78" s="12"/>
      <c r="E78" s="12"/>
      <c r="F78" s="47"/>
      <c r="G78" s="47"/>
      <c r="H78" s="47"/>
      <c r="I78" s="5"/>
    </row>
    <row r="79" spans="1:9" ht="12.75">
      <c r="A79" s="19">
        <v>11</v>
      </c>
      <c r="B79" s="23" t="s">
        <v>42</v>
      </c>
      <c r="C79" s="11"/>
      <c r="D79" s="12"/>
      <c r="E79" s="12"/>
      <c r="F79" s="47"/>
      <c r="G79" s="47"/>
      <c r="H79" s="47"/>
      <c r="I79" s="5"/>
    </row>
    <row r="80" spans="1:9" ht="12.75">
      <c r="A80" s="40" t="s">
        <v>38</v>
      </c>
      <c r="B80" s="33" t="s">
        <v>54</v>
      </c>
      <c r="C80" s="35" t="s">
        <v>2</v>
      </c>
      <c r="D80" s="6">
        <v>9.9</v>
      </c>
      <c r="E80" s="6">
        <v>48</v>
      </c>
      <c r="F80" s="44">
        <v>13.8</v>
      </c>
      <c r="G80" s="44">
        <f>D80*E80</f>
        <v>475.20000000000005</v>
      </c>
      <c r="H80" s="44">
        <f>D80*F80</f>
        <v>136.62</v>
      </c>
      <c r="I80" s="2">
        <f>D80*(E80+F80)</f>
        <v>611.82</v>
      </c>
    </row>
    <row r="81" spans="1:10" ht="12.75">
      <c r="A81" s="9"/>
      <c r="B81" s="10" t="s">
        <v>27</v>
      </c>
      <c r="C81" s="11"/>
      <c r="D81" s="12"/>
      <c r="E81" s="12"/>
      <c r="F81" s="47"/>
      <c r="G81" s="46">
        <f>SUM(G80)</f>
        <v>475.20000000000005</v>
      </c>
      <c r="H81" s="46">
        <f>SUM(H80)</f>
        <v>136.62</v>
      </c>
      <c r="I81" s="38">
        <f>SUM(I80:I80)</f>
        <v>611.82</v>
      </c>
      <c r="J81" s="3"/>
    </row>
    <row r="82" spans="1:9" ht="6.75" customHeight="1">
      <c r="A82" s="9"/>
      <c r="B82" s="10"/>
      <c r="C82" s="11"/>
      <c r="D82" s="12"/>
      <c r="E82" s="12"/>
      <c r="F82" s="47"/>
      <c r="G82" s="47"/>
      <c r="H82" s="47"/>
      <c r="I82" s="5"/>
    </row>
    <row r="83" spans="1:9" ht="12.75">
      <c r="A83" s="4">
        <v>12</v>
      </c>
      <c r="B83" s="1" t="s">
        <v>12</v>
      </c>
      <c r="C83" s="7"/>
      <c r="D83" s="7"/>
      <c r="E83" s="7"/>
      <c r="F83" s="45"/>
      <c r="G83" s="45"/>
      <c r="H83" s="45"/>
      <c r="I83" s="5"/>
    </row>
    <row r="84" spans="1:13" ht="12.75">
      <c r="A84" s="32" t="s">
        <v>40</v>
      </c>
      <c r="B84" s="34" t="s">
        <v>52</v>
      </c>
      <c r="C84" s="35" t="s">
        <v>2</v>
      </c>
      <c r="D84" s="6">
        <v>148.6</v>
      </c>
      <c r="E84" s="6">
        <v>3.83</v>
      </c>
      <c r="F84" s="44">
        <v>7.61</v>
      </c>
      <c r="G84" s="44">
        <f>D84*E84</f>
        <v>569.138</v>
      </c>
      <c r="H84" s="44">
        <f>D84*F84</f>
        <v>1130.846</v>
      </c>
      <c r="I84" s="2">
        <f>D84*(E84+F84)</f>
        <v>1699.9840000000002</v>
      </c>
      <c r="M84" s="9"/>
    </row>
    <row r="85" spans="1:9" ht="12.75">
      <c r="A85" s="32" t="s">
        <v>80</v>
      </c>
      <c r="B85" s="34" t="s">
        <v>53</v>
      </c>
      <c r="C85" s="35" t="s">
        <v>2</v>
      </c>
      <c r="D85" s="6">
        <v>9.9</v>
      </c>
      <c r="E85" s="6">
        <v>8.66</v>
      </c>
      <c r="F85" s="44">
        <v>12.25</v>
      </c>
      <c r="G85" s="44">
        <f>D85*E85</f>
        <v>85.73400000000001</v>
      </c>
      <c r="H85" s="44">
        <f>D85*F85</f>
        <v>121.275</v>
      </c>
      <c r="I85" s="2">
        <f>D85*(E85+F85)</f>
        <v>207.00900000000001</v>
      </c>
    </row>
    <row r="86" spans="1:9" ht="12.75">
      <c r="A86" s="32" t="s">
        <v>69</v>
      </c>
      <c r="B86" s="34" t="s">
        <v>123</v>
      </c>
      <c r="C86" s="35" t="s">
        <v>2</v>
      </c>
      <c r="D86" s="6">
        <v>3.78</v>
      </c>
      <c r="E86" s="6">
        <v>7.39</v>
      </c>
      <c r="F86" s="44">
        <v>12.88</v>
      </c>
      <c r="G86" s="44">
        <f>D86*E86</f>
        <v>27.934199999999997</v>
      </c>
      <c r="H86" s="44">
        <f>D86*F86</f>
        <v>48.6864</v>
      </c>
      <c r="I86" s="2">
        <f>D86*(E86+F86)</f>
        <v>76.6206</v>
      </c>
    </row>
    <row r="87" spans="1:9" ht="12.75">
      <c r="A87" s="4"/>
      <c r="B87" s="10" t="s">
        <v>41</v>
      </c>
      <c r="C87" s="11"/>
      <c r="D87" s="12"/>
      <c r="E87" s="12"/>
      <c r="F87" s="12"/>
      <c r="G87" s="38">
        <f>SUM(G84:G86)</f>
        <v>682.8062000000001</v>
      </c>
      <c r="H87" s="46">
        <f>SUM(H84:H86)</f>
        <v>1300.8074000000001</v>
      </c>
      <c r="I87" s="38">
        <f>SUM(I84:I86)</f>
        <v>1983.6136000000001</v>
      </c>
    </row>
    <row r="88" spans="1:9" ht="9" customHeight="1">
      <c r="A88" s="4"/>
      <c r="B88" s="1"/>
      <c r="C88" s="7"/>
      <c r="D88" s="7"/>
      <c r="E88" s="7"/>
      <c r="F88" s="7"/>
      <c r="G88" s="7"/>
      <c r="H88" s="45"/>
      <c r="I88" s="5"/>
    </row>
    <row r="89" spans="2:9" ht="6.75" customHeight="1">
      <c r="B89" s="7"/>
      <c r="C89" s="7"/>
      <c r="D89" s="7"/>
      <c r="E89" s="7"/>
      <c r="F89" s="7"/>
      <c r="G89" s="7"/>
      <c r="H89" s="45"/>
      <c r="I89" s="5"/>
    </row>
    <row r="90" spans="2:5" ht="9" customHeight="1" thickBot="1">
      <c r="B90" s="7"/>
      <c r="C90" s="7"/>
      <c r="D90" s="7"/>
      <c r="E90" s="7"/>
    </row>
    <row r="91" spans="1:9" ht="13.5" thickBot="1">
      <c r="A91" s="1" t="s">
        <v>90</v>
      </c>
      <c r="G91" s="49">
        <f>G15+G20+G25+G29+G33+G38+G56+G65+G71+G77+G81+G87</f>
        <v>20774.2926</v>
      </c>
      <c r="H91" s="49">
        <f>H15+H20+H25+H29+H33+H38+H56+H65+H71+H77+H81+H87</f>
        <v>11411.522200000001</v>
      </c>
      <c r="I91" s="43">
        <f>I15+I20+I25+I29+I33+I38+I56+I65+I71+I77+I81+I87</f>
        <v>32185.8148</v>
      </c>
    </row>
    <row r="92" spans="1:9" ht="12.75">
      <c r="A92" s="15"/>
      <c r="B92" s="17"/>
      <c r="C92" s="24"/>
      <c r="D92" s="24"/>
      <c r="E92" s="24"/>
      <c r="F92" s="24"/>
      <c r="G92" s="24"/>
      <c r="H92" s="24"/>
      <c r="I92" s="25"/>
    </row>
    <row r="94" spans="3:8" ht="12.75">
      <c r="C94" s="14" t="s">
        <v>77</v>
      </c>
      <c r="D94" s="14"/>
      <c r="E94" s="14"/>
      <c r="F94" s="14"/>
      <c r="G94" s="14"/>
      <c r="H94" s="87"/>
    </row>
    <row r="95" spans="3:8" ht="12.75">
      <c r="C95" s="14"/>
      <c r="D95" s="14"/>
      <c r="E95" s="14"/>
      <c r="F95" s="14"/>
      <c r="G95" s="14"/>
      <c r="H95" s="87"/>
    </row>
    <row r="96" spans="3:8" ht="12.75">
      <c r="C96" s="14"/>
      <c r="D96" s="14"/>
      <c r="E96" s="14"/>
      <c r="F96" s="14"/>
      <c r="G96" s="14"/>
      <c r="H96" s="87"/>
    </row>
    <row r="97" spans="3:8" ht="12.75">
      <c r="C97" s="14"/>
      <c r="D97" s="14"/>
      <c r="E97" s="14"/>
      <c r="F97" s="14"/>
      <c r="G97" s="14"/>
      <c r="H97" s="87"/>
    </row>
    <row r="98" spans="2:7" ht="12.75">
      <c r="B98" s="82"/>
      <c r="G98" s="13" t="s">
        <v>142</v>
      </c>
    </row>
    <row r="99" spans="2:7" ht="12.75">
      <c r="B99" s="82"/>
      <c r="G99" s="39" t="s">
        <v>143</v>
      </c>
    </row>
    <row r="100" spans="3:5" ht="12.75">
      <c r="C100" s="14"/>
      <c r="D100" s="14"/>
      <c r="E100" s="14"/>
    </row>
    <row r="101" spans="3:5" ht="12.75">
      <c r="C101" s="14"/>
      <c r="D101" s="14"/>
      <c r="E101" s="14"/>
    </row>
    <row r="102" spans="3:5" ht="12.75">
      <c r="C102" s="14"/>
      <c r="D102" s="14"/>
      <c r="E102" s="14"/>
    </row>
    <row r="103" spans="3:7" ht="12.75">
      <c r="C103" s="14"/>
      <c r="D103" s="14"/>
      <c r="E103" s="14"/>
      <c r="G103" s="13"/>
    </row>
    <row r="104" spans="3:5" ht="12.75">
      <c r="C104" s="14"/>
      <c r="D104" s="14"/>
      <c r="E104" s="14"/>
    </row>
    <row r="105" spans="3:7" ht="12.75">
      <c r="C105" s="14"/>
      <c r="D105" s="14"/>
      <c r="E105" s="14"/>
      <c r="G105" s="13" t="s">
        <v>121</v>
      </c>
    </row>
    <row r="106" spans="3:7" ht="12.75">
      <c r="C106" s="14"/>
      <c r="D106" s="14"/>
      <c r="E106" s="14"/>
      <c r="G106" s="39" t="s">
        <v>122</v>
      </c>
    </row>
    <row r="107" spans="5:10" ht="12.75">
      <c r="E107" s="13"/>
      <c r="F107" s="14"/>
      <c r="G107" s="14"/>
      <c r="H107" s="87"/>
      <c r="I107" s="14"/>
      <c r="J107" s="14"/>
    </row>
  </sheetData>
  <sheetProtection/>
  <mergeCells count="6">
    <mergeCell ref="G9:H9"/>
    <mergeCell ref="E9:F9"/>
    <mergeCell ref="A1:I1"/>
    <mergeCell ref="A7:I7"/>
    <mergeCell ref="A3:I3"/>
    <mergeCell ref="A4:I4"/>
  </mergeCells>
  <printOptions horizontalCentered="1"/>
  <pageMargins left="0.5905511811023623" right="0.1968503937007874" top="0.7874015748031497" bottom="0.1968503937007874" header="0.5118110236220472" footer="0.5118110236220472"/>
  <pageSetup horizontalDpi="300" verticalDpi="300" orientation="landscape" paperSize="9" scale="95" r:id="rId1"/>
  <headerFooter alignWithMargins="0">
    <oddFooter>&amp;R&amp;P</oddFooter>
  </headerFooter>
  <rowBreaks count="2" manualBreakCount="2">
    <brk id="34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M56"/>
  <sheetViews>
    <sheetView showGridLines="0" zoomScalePageLayoutView="0" workbookViewId="0" topLeftCell="A19">
      <selection activeCell="E39" sqref="E39:L39"/>
    </sheetView>
  </sheetViews>
  <sheetFormatPr defaultColWidth="9.140625" defaultRowHeight="12.75"/>
  <cols>
    <col min="1" max="1" width="5.7109375" style="50" customWidth="1"/>
    <col min="2" max="2" width="19.421875" style="50" customWidth="1"/>
    <col min="3" max="3" width="10.7109375" style="50" bestFit="1" customWidth="1"/>
    <col min="4" max="4" width="8.7109375" style="50" bestFit="1" customWidth="1"/>
    <col min="5" max="5" width="11.8515625" style="50" bestFit="1" customWidth="1"/>
    <col min="6" max="6" width="9.7109375" style="50" customWidth="1"/>
    <col min="7" max="10" width="9.7109375" style="50" hidden="1" customWidth="1"/>
    <col min="11" max="11" width="13.57421875" style="50" bestFit="1" customWidth="1"/>
    <col min="12" max="12" width="9.57421875" style="50" customWidth="1"/>
    <col min="13" max="16384" width="9.140625" style="50" customWidth="1"/>
  </cols>
  <sheetData>
    <row r="7" spans="1:12" ht="15">
      <c r="A7" s="107" t="s">
        <v>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08" t="s">
        <v>79</v>
      </c>
      <c r="B9" s="108"/>
      <c r="C9" s="108" t="s">
        <v>132</v>
      </c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2.75">
      <c r="A10" s="108" t="s">
        <v>81</v>
      </c>
      <c r="B10" s="108"/>
      <c r="C10" s="108" t="s">
        <v>133</v>
      </c>
      <c r="D10" s="108"/>
      <c r="E10" s="108"/>
      <c r="F10" s="108"/>
      <c r="G10" s="108"/>
      <c r="H10" s="108"/>
      <c r="I10" s="108"/>
      <c r="J10" s="108"/>
      <c r="K10" s="108"/>
      <c r="L10" s="108"/>
    </row>
    <row r="11" ht="15.75" customHeight="1"/>
    <row r="12" ht="9" customHeight="1"/>
    <row r="13" spans="1:12" ht="15.75" customHeight="1">
      <c r="A13" s="101" t="s">
        <v>24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2.75">
      <c r="A15" s="52"/>
      <c r="B15" s="52"/>
      <c r="C15" s="101" t="s">
        <v>22</v>
      </c>
      <c r="D15" s="101"/>
      <c r="E15" s="101"/>
      <c r="F15" s="101"/>
      <c r="G15" s="101"/>
      <c r="H15" s="101"/>
      <c r="I15" s="101"/>
      <c r="J15" s="101"/>
      <c r="K15" s="52"/>
      <c r="L15" s="52"/>
    </row>
    <row r="16" spans="1:12" ht="12.75">
      <c r="A16" s="53" t="s">
        <v>0</v>
      </c>
      <c r="B16" s="54" t="s">
        <v>1</v>
      </c>
      <c r="C16" s="104" t="s">
        <v>6</v>
      </c>
      <c r="D16" s="105"/>
      <c r="E16" s="105" t="s">
        <v>7</v>
      </c>
      <c r="F16" s="105"/>
      <c r="G16" s="106" t="s">
        <v>8</v>
      </c>
      <c r="H16" s="104"/>
      <c r="I16" s="106" t="s">
        <v>9</v>
      </c>
      <c r="J16" s="104"/>
      <c r="K16" s="58" t="s">
        <v>10</v>
      </c>
      <c r="L16" s="58" t="s">
        <v>11</v>
      </c>
    </row>
    <row r="17" spans="1:12" ht="12.75">
      <c r="A17" s="59"/>
      <c r="B17" s="60"/>
      <c r="C17" s="55" t="s">
        <v>26</v>
      </c>
      <c r="D17" s="56" t="s">
        <v>11</v>
      </c>
      <c r="E17" s="56" t="s">
        <v>26</v>
      </c>
      <c r="F17" s="56" t="s">
        <v>11</v>
      </c>
      <c r="G17" s="56" t="s">
        <v>26</v>
      </c>
      <c r="H17" s="56" t="s">
        <v>11</v>
      </c>
      <c r="I17" s="56" t="s">
        <v>26</v>
      </c>
      <c r="J17" s="57" t="s">
        <v>11</v>
      </c>
      <c r="K17" s="61"/>
      <c r="L17" s="61"/>
    </row>
    <row r="18" ht="6.75" customHeight="1">
      <c r="L18" s="62"/>
    </row>
    <row r="19" spans="1:12" ht="12.75">
      <c r="A19" s="84">
        <v>1</v>
      </c>
      <c r="B19" s="109" t="s">
        <v>128</v>
      </c>
      <c r="C19" s="85">
        <f aca="true" t="shared" si="0" ref="C19:C26">K19</f>
        <v>1470.8</v>
      </c>
      <c r="D19" s="85">
        <f aca="true" t="shared" si="1" ref="D19:D30">C19*100/$K19</f>
        <v>100</v>
      </c>
      <c r="E19" s="85">
        <v>0</v>
      </c>
      <c r="F19" s="85">
        <f aca="true" t="shared" si="2" ref="F19:F30">E19*100/$K19</f>
        <v>0</v>
      </c>
      <c r="G19" s="63"/>
      <c r="H19" s="63"/>
      <c r="I19" s="63"/>
      <c r="J19" s="63"/>
      <c r="K19" s="85">
        <f>Orçamento!I15</f>
        <v>1470.8</v>
      </c>
      <c r="L19" s="86">
        <f aca="true" t="shared" si="3" ref="L19:L30">K19*100/$K$34</f>
        <v>4.569714978910523</v>
      </c>
    </row>
    <row r="20" spans="1:12" ht="12.75">
      <c r="A20" s="84">
        <v>2</v>
      </c>
      <c r="B20" s="109" t="s">
        <v>13</v>
      </c>
      <c r="C20" s="85">
        <f t="shared" si="0"/>
        <v>445.4388</v>
      </c>
      <c r="D20" s="85">
        <f t="shared" si="1"/>
        <v>100.00000000000001</v>
      </c>
      <c r="E20" s="85">
        <v>0</v>
      </c>
      <c r="F20" s="85">
        <f t="shared" si="2"/>
        <v>0</v>
      </c>
      <c r="G20" s="63"/>
      <c r="H20" s="63"/>
      <c r="I20" s="63"/>
      <c r="J20" s="63"/>
      <c r="K20" s="85">
        <f>Orçamento!I20</f>
        <v>445.4388</v>
      </c>
      <c r="L20" s="86">
        <f t="shared" si="3"/>
        <v>1.383959992213713</v>
      </c>
    </row>
    <row r="21" spans="1:12" ht="12.75">
      <c r="A21" s="84">
        <v>3</v>
      </c>
      <c r="B21" s="109" t="s">
        <v>23</v>
      </c>
      <c r="C21" s="85">
        <f t="shared" si="0"/>
        <v>1685.9332</v>
      </c>
      <c r="D21" s="85">
        <f t="shared" si="1"/>
        <v>100.00000000000001</v>
      </c>
      <c r="E21" s="85">
        <v>0</v>
      </c>
      <c r="F21" s="85">
        <f t="shared" si="2"/>
        <v>0</v>
      </c>
      <c r="G21" s="63"/>
      <c r="H21" s="63"/>
      <c r="I21" s="63"/>
      <c r="J21" s="63"/>
      <c r="K21" s="85">
        <f>Orçamento!I25</f>
        <v>1685.9332</v>
      </c>
      <c r="L21" s="86">
        <f t="shared" si="3"/>
        <v>5.238124964293276</v>
      </c>
    </row>
    <row r="22" spans="1:13" ht="12.75">
      <c r="A22" s="84">
        <v>4</v>
      </c>
      <c r="B22" s="109" t="s">
        <v>127</v>
      </c>
      <c r="C22" s="85">
        <f t="shared" si="0"/>
        <v>1279.216</v>
      </c>
      <c r="D22" s="85">
        <f t="shared" si="1"/>
        <v>100</v>
      </c>
      <c r="E22" s="85"/>
      <c r="F22" s="85">
        <f t="shared" si="2"/>
        <v>0</v>
      </c>
      <c r="G22" s="63"/>
      <c r="H22" s="63"/>
      <c r="I22" s="63"/>
      <c r="J22" s="63"/>
      <c r="K22" s="85">
        <f>Orçamento!I29</f>
        <v>1279.216</v>
      </c>
      <c r="L22" s="86">
        <f t="shared" si="3"/>
        <v>3.974471387314389</v>
      </c>
      <c r="M22" s="50" t="s">
        <v>25</v>
      </c>
    </row>
    <row r="23" spans="1:12" ht="12.75">
      <c r="A23" s="84">
        <v>5</v>
      </c>
      <c r="B23" s="109" t="s">
        <v>129</v>
      </c>
      <c r="C23" s="85">
        <f t="shared" si="0"/>
        <v>46.2384</v>
      </c>
      <c r="D23" s="85">
        <f t="shared" si="1"/>
        <v>100</v>
      </c>
      <c r="E23" s="85">
        <v>0</v>
      </c>
      <c r="F23" s="85">
        <f t="shared" si="2"/>
        <v>0</v>
      </c>
      <c r="G23" s="63"/>
      <c r="H23" s="63"/>
      <c r="I23" s="63"/>
      <c r="J23" s="63"/>
      <c r="K23" s="85">
        <f>Orçamento!I33</f>
        <v>46.2384</v>
      </c>
      <c r="L23" s="86">
        <f t="shared" si="3"/>
        <v>0.14366080301934753</v>
      </c>
    </row>
    <row r="24" spans="1:12" ht="12.75">
      <c r="A24" s="84">
        <v>6</v>
      </c>
      <c r="B24" s="109" t="s">
        <v>14</v>
      </c>
      <c r="C24" s="85">
        <f t="shared" si="0"/>
        <v>1983.5478000000003</v>
      </c>
      <c r="D24" s="85">
        <f t="shared" si="1"/>
        <v>100</v>
      </c>
      <c r="E24" s="85"/>
      <c r="F24" s="85">
        <f t="shared" si="2"/>
        <v>0</v>
      </c>
      <c r="G24" s="63"/>
      <c r="H24" s="63"/>
      <c r="I24" s="63"/>
      <c r="J24" s="63"/>
      <c r="K24" s="85">
        <f>Orçamento!I38</f>
        <v>1983.5478000000003</v>
      </c>
      <c r="L24" s="86">
        <f t="shared" si="3"/>
        <v>6.162801259889187</v>
      </c>
    </row>
    <row r="25" spans="1:12" ht="12.75">
      <c r="A25" s="84">
        <v>7</v>
      </c>
      <c r="B25" s="109" t="s">
        <v>34</v>
      </c>
      <c r="C25" s="85">
        <f t="shared" si="0"/>
        <v>2014.0800000000002</v>
      </c>
      <c r="D25" s="85">
        <f t="shared" si="1"/>
        <v>100</v>
      </c>
      <c r="E25" s="85"/>
      <c r="F25" s="85">
        <f t="shared" si="2"/>
        <v>0</v>
      </c>
      <c r="G25" s="63"/>
      <c r="H25" s="63"/>
      <c r="I25" s="63"/>
      <c r="J25" s="63"/>
      <c r="K25" s="85">
        <f>Orçamento!I56</f>
        <v>2014.0800000000002</v>
      </c>
      <c r="L25" s="86">
        <f t="shared" si="3"/>
        <v>6.257663546861645</v>
      </c>
    </row>
    <row r="26" spans="1:12" ht="12.75">
      <c r="A26" s="84">
        <v>8</v>
      </c>
      <c r="B26" s="109" t="s">
        <v>130</v>
      </c>
      <c r="C26" s="85">
        <f t="shared" si="0"/>
        <v>817.167</v>
      </c>
      <c r="D26" s="85">
        <f t="shared" si="1"/>
        <v>99.99999999999999</v>
      </c>
      <c r="E26" s="85">
        <v>0</v>
      </c>
      <c r="F26" s="85">
        <f t="shared" si="2"/>
        <v>0</v>
      </c>
      <c r="G26" s="63"/>
      <c r="H26" s="63"/>
      <c r="I26" s="63"/>
      <c r="J26" s="63"/>
      <c r="K26" s="85">
        <f>Orçamento!I65</f>
        <v>817.167</v>
      </c>
      <c r="L26" s="86">
        <f t="shared" si="3"/>
        <v>2.5389041883134182</v>
      </c>
    </row>
    <row r="27" spans="1:12" ht="12.75">
      <c r="A27" s="84">
        <v>9</v>
      </c>
      <c r="B27" s="109" t="s">
        <v>116</v>
      </c>
      <c r="C27" s="85">
        <v>0</v>
      </c>
      <c r="D27" s="85">
        <f t="shared" si="1"/>
        <v>0</v>
      </c>
      <c r="E27" s="85">
        <f>K27</f>
        <v>18123</v>
      </c>
      <c r="F27" s="85">
        <f t="shared" si="2"/>
        <v>100</v>
      </c>
      <c r="G27" s="63"/>
      <c r="H27" s="63"/>
      <c r="I27" s="63"/>
      <c r="J27" s="63"/>
      <c r="K27" s="85">
        <f>Orçamento!I71</f>
        <v>18123</v>
      </c>
      <c r="L27" s="86">
        <f t="shared" si="3"/>
        <v>56.30741403507982</v>
      </c>
    </row>
    <row r="28" spans="1:12" ht="12.75">
      <c r="A28" s="84">
        <v>10</v>
      </c>
      <c r="B28" s="109" t="s">
        <v>118</v>
      </c>
      <c r="C28" s="85">
        <v>0</v>
      </c>
      <c r="D28" s="85">
        <f t="shared" si="1"/>
        <v>0</v>
      </c>
      <c r="E28" s="85">
        <f>K28</f>
        <v>1724.96</v>
      </c>
      <c r="F28" s="85">
        <f t="shared" si="2"/>
        <v>100</v>
      </c>
      <c r="G28" s="63"/>
      <c r="H28" s="63"/>
      <c r="I28" s="63"/>
      <c r="J28" s="63"/>
      <c r="K28" s="85">
        <f>Orçamento!I77</f>
        <v>1724.96</v>
      </c>
      <c r="L28" s="86">
        <f t="shared" si="3"/>
        <v>5.359379623348855</v>
      </c>
    </row>
    <row r="29" spans="1:12" ht="12.75">
      <c r="A29" s="84">
        <v>11</v>
      </c>
      <c r="B29" s="109" t="s">
        <v>131</v>
      </c>
      <c r="C29" s="85">
        <v>0</v>
      </c>
      <c r="D29" s="85">
        <f t="shared" si="1"/>
        <v>0</v>
      </c>
      <c r="E29" s="85">
        <f>K29</f>
        <v>611.82</v>
      </c>
      <c r="F29" s="85">
        <f t="shared" si="2"/>
        <v>100</v>
      </c>
      <c r="G29" s="63"/>
      <c r="H29" s="63"/>
      <c r="I29" s="63"/>
      <c r="J29" s="63"/>
      <c r="K29" s="85">
        <f>Orçamento!I81</f>
        <v>611.82</v>
      </c>
      <c r="L29" s="86">
        <f t="shared" si="3"/>
        <v>1.9008995229786758</v>
      </c>
    </row>
    <row r="30" spans="1:12" ht="12.75">
      <c r="A30" s="84">
        <v>12</v>
      </c>
      <c r="B30" s="109" t="s">
        <v>12</v>
      </c>
      <c r="C30" s="85">
        <v>0</v>
      </c>
      <c r="D30" s="85">
        <f t="shared" si="1"/>
        <v>0</v>
      </c>
      <c r="E30" s="85">
        <f>K30</f>
        <v>1983.6136000000001</v>
      </c>
      <c r="F30" s="85">
        <f t="shared" si="2"/>
        <v>100</v>
      </c>
      <c r="G30" s="63"/>
      <c r="H30" s="63"/>
      <c r="I30" s="63"/>
      <c r="J30" s="63"/>
      <c r="K30" s="85">
        <f>Orçamento!I87</f>
        <v>1983.6136000000001</v>
      </c>
      <c r="L30" s="86">
        <f t="shared" si="3"/>
        <v>6.163005697777146</v>
      </c>
    </row>
    <row r="31" spans="1:12" ht="6.75" customHeight="1" thickBo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5"/>
      <c r="L31" s="65"/>
    </row>
    <row r="32" spans="1:12" ht="12.75">
      <c r="A32" s="64"/>
      <c r="B32" s="66" t="s">
        <v>19</v>
      </c>
      <c r="C32" s="91">
        <f>SUM(C19:C30)</f>
        <v>9742.4212</v>
      </c>
      <c r="D32" s="67">
        <f>C32*100/$K$34</f>
        <v>30.2693011208155</v>
      </c>
      <c r="E32" s="91">
        <f>SUM(E19:E30)</f>
        <v>22443.3936</v>
      </c>
      <c r="F32" s="67">
        <f>E32*100/$K$34</f>
        <v>69.7306988791845</v>
      </c>
      <c r="G32" s="67"/>
      <c r="H32" s="67"/>
      <c r="I32" s="67"/>
      <c r="J32" s="67"/>
      <c r="K32" s="68"/>
      <c r="L32" s="69"/>
    </row>
    <row r="33" spans="1:12" ht="12.75">
      <c r="A33" s="64"/>
      <c r="B33" s="70" t="s">
        <v>21</v>
      </c>
      <c r="C33" s="71">
        <f>C32</f>
        <v>9742.4212</v>
      </c>
      <c r="D33" s="71">
        <f>C33*100/$I$34</f>
        <v>30.2693011208155</v>
      </c>
      <c r="E33" s="71">
        <f>E32</f>
        <v>22443.3936</v>
      </c>
      <c r="F33" s="71">
        <f>E33*100/$I$34</f>
        <v>69.7306988791845</v>
      </c>
      <c r="G33" s="71"/>
      <c r="H33" s="71"/>
      <c r="I33" s="71"/>
      <c r="J33" s="71"/>
      <c r="K33" s="72"/>
      <c r="L33" s="73"/>
    </row>
    <row r="34" spans="1:12" ht="13.5" thickBot="1">
      <c r="A34" s="64"/>
      <c r="B34" s="74" t="s">
        <v>20</v>
      </c>
      <c r="C34" s="75">
        <f>C33</f>
        <v>9742.4212</v>
      </c>
      <c r="D34" s="76">
        <f>C34*100/$I$34</f>
        <v>30.2693011208155</v>
      </c>
      <c r="E34" s="75">
        <f>C34+E33</f>
        <v>32185.8148</v>
      </c>
      <c r="F34" s="76">
        <f>E34*100/$I$34</f>
        <v>100</v>
      </c>
      <c r="G34" s="75">
        <f>E34+G33</f>
        <v>32185.8148</v>
      </c>
      <c r="H34" s="76"/>
      <c r="I34" s="75">
        <f>G34+I33</f>
        <v>32185.8148</v>
      </c>
      <c r="J34" s="76"/>
      <c r="K34" s="90">
        <f>SUM(K19:K30)</f>
        <v>32185.8148</v>
      </c>
      <c r="L34" s="77">
        <f>SUM(L19:L33)</f>
        <v>100.00000000000001</v>
      </c>
    </row>
    <row r="36" spans="2:12" ht="12.75">
      <c r="B36" s="102"/>
      <c r="C36" s="102"/>
      <c r="D36" s="102"/>
      <c r="E36" s="102"/>
      <c r="F36" s="102"/>
      <c r="G36" s="102"/>
      <c r="H36" s="78"/>
      <c r="I36" s="78"/>
      <c r="J36" s="78"/>
      <c r="K36" s="78"/>
      <c r="L36" s="78"/>
    </row>
    <row r="37" spans="2:12" ht="12.7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ht="12.7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 ht="12.75">
      <c r="B39" s="78"/>
      <c r="C39" s="78"/>
      <c r="D39" s="78"/>
      <c r="E39" s="102" t="s">
        <v>91</v>
      </c>
      <c r="F39" s="102"/>
      <c r="G39" s="102"/>
      <c r="H39" s="102"/>
      <c r="I39" s="102"/>
      <c r="J39" s="102"/>
      <c r="K39" s="110"/>
      <c r="L39" s="110"/>
    </row>
    <row r="40" spans="2:12" ht="12.7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4" ht="12.75">
      <c r="B41" s="78"/>
      <c r="C41" s="78"/>
      <c r="D41" s="78"/>
    </row>
    <row r="42" spans="2:12" ht="15">
      <c r="B42" s="78"/>
      <c r="C42" s="78"/>
      <c r="D42" s="78"/>
      <c r="E42" s="80"/>
      <c r="F42" s="81"/>
      <c r="G42" s="79"/>
      <c r="H42" s="79"/>
      <c r="I42" s="79"/>
      <c r="J42" s="79"/>
      <c r="K42" s="79"/>
      <c r="L42" s="79"/>
    </row>
    <row r="43" spans="2:12" ht="15">
      <c r="B43" s="78"/>
      <c r="C43" s="78"/>
      <c r="D43" s="78"/>
      <c r="E43" s="80"/>
      <c r="F43" s="88" t="s">
        <v>142</v>
      </c>
      <c r="G43" s="79"/>
      <c r="H43" s="79"/>
      <c r="I43" s="79"/>
      <c r="J43" s="79"/>
      <c r="K43" s="79"/>
      <c r="L43" s="79"/>
    </row>
    <row r="44" spans="2:12" ht="12.75">
      <c r="B44" s="78"/>
      <c r="C44" s="78"/>
      <c r="D44" s="78"/>
      <c r="E44" s="78"/>
      <c r="F44" s="89" t="s">
        <v>143</v>
      </c>
      <c r="G44" s="78"/>
      <c r="H44" s="78"/>
      <c r="I44" s="78"/>
      <c r="J44" s="78"/>
      <c r="K44" s="78"/>
      <c r="L44" s="78"/>
    </row>
    <row r="45" spans="2:12" ht="12.7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 ht="12.7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 ht="12.7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0" ht="12.75">
      <c r="B48" s="82"/>
      <c r="E48" s="82"/>
      <c r="J48" s="82"/>
    </row>
    <row r="49" spans="2:10" ht="15">
      <c r="B49" s="82"/>
      <c r="E49" s="82"/>
      <c r="F49" s="81" t="s">
        <v>134</v>
      </c>
      <c r="J49" s="83"/>
    </row>
    <row r="50" spans="6:12" ht="12.75">
      <c r="F50" s="83" t="s">
        <v>135</v>
      </c>
      <c r="G50" s="78"/>
      <c r="H50" s="78"/>
      <c r="I50" s="78"/>
      <c r="J50" s="82" t="s">
        <v>70</v>
      </c>
      <c r="K50" s="78"/>
      <c r="L50" s="78"/>
    </row>
    <row r="51" spans="6:12" ht="12.75">
      <c r="F51" s="83" t="s">
        <v>136</v>
      </c>
      <c r="G51" s="78"/>
      <c r="H51" s="78"/>
      <c r="I51" s="78"/>
      <c r="J51" s="83" t="s">
        <v>71</v>
      </c>
      <c r="K51" s="78"/>
      <c r="L51" s="78"/>
    </row>
    <row r="52" spans="1:12" ht="12.75">
      <c r="A52" s="82"/>
      <c r="B52" s="82"/>
      <c r="C52" s="82"/>
      <c r="D52" s="82"/>
      <c r="E52" s="82"/>
      <c r="F52" s="82"/>
      <c r="G52" s="100"/>
      <c r="H52" s="100"/>
      <c r="I52" s="100"/>
      <c r="J52" s="100"/>
      <c r="K52" s="100"/>
      <c r="L52" s="100"/>
    </row>
    <row r="53" spans="1:1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</sheetData>
  <sheetProtection/>
  <mergeCells count="15">
    <mergeCell ref="A7:L7"/>
    <mergeCell ref="A9:B9"/>
    <mergeCell ref="A10:B10"/>
    <mergeCell ref="C9:L9"/>
    <mergeCell ref="C10:L10"/>
    <mergeCell ref="A13:L13"/>
    <mergeCell ref="G52:L52"/>
    <mergeCell ref="C15:J15"/>
    <mergeCell ref="B36:G36"/>
    <mergeCell ref="A14:L14"/>
    <mergeCell ref="C16:D16"/>
    <mergeCell ref="E16:F16"/>
    <mergeCell ref="G16:H16"/>
    <mergeCell ref="I16:J16"/>
    <mergeCell ref="E39:L39"/>
  </mergeCells>
  <printOptions horizontalCentered="1"/>
  <pageMargins left="0.7874015748031497" right="0.3937007874015748" top="0.5118110236220472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 Jose de Vargas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 Jose de Vargas</dc:creator>
  <cp:keywords/>
  <dc:description/>
  <cp:lastModifiedBy>user</cp:lastModifiedBy>
  <cp:lastPrinted>2010-03-06T21:09:36Z</cp:lastPrinted>
  <dcterms:created xsi:type="dcterms:W3CDTF">1999-08-11T20:05:42Z</dcterms:created>
  <dcterms:modified xsi:type="dcterms:W3CDTF">2010-03-06T21:09:42Z</dcterms:modified>
  <cp:category/>
  <cp:version/>
  <cp:contentType/>
  <cp:contentStatus/>
</cp:coreProperties>
</file>