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Orçamento" sheetId="1" r:id="rId1"/>
    <sheet name="Cronograma" sheetId="2" r:id="rId2"/>
  </sheets>
  <definedNames>
    <definedName name="_xlnm.Print_Area" localSheetId="1">'Cronograma'!$A$1:$L$43</definedName>
    <definedName name="_xlnm.Print_Area" localSheetId="0">'Orçamento'!$A$7:$H$169</definedName>
    <definedName name="_xlnm.Print_Titles" localSheetId="0">'Orçamento'!$1:$6</definedName>
  </definedNames>
  <calcPr fullCalcOnLoad="1"/>
</workbook>
</file>

<file path=xl/sharedStrings.xml><?xml version="1.0" encoding="utf-8"?>
<sst xmlns="http://schemas.openxmlformats.org/spreadsheetml/2006/main" count="357" uniqueCount="251">
  <si>
    <t>Ítem</t>
  </si>
  <si>
    <t>Descrição</t>
  </si>
  <si>
    <t>m2</t>
  </si>
  <si>
    <t>m3</t>
  </si>
  <si>
    <t>m</t>
  </si>
  <si>
    <t>pt</t>
  </si>
  <si>
    <t>cj</t>
  </si>
  <si>
    <t>1º</t>
  </si>
  <si>
    <t>2º</t>
  </si>
  <si>
    <t>3º</t>
  </si>
  <si>
    <t>4º</t>
  </si>
  <si>
    <t>Total</t>
  </si>
  <si>
    <t>%</t>
  </si>
  <si>
    <t>Pinturas</t>
  </si>
  <si>
    <t>Fundações</t>
  </si>
  <si>
    <t>Cobertura</t>
  </si>
  <si>
    <t>Serviços</t>
  </si>
  <si>
    <t>Unidade</t>
  </si>
  <si>
    <t>Preço Unitário</t>
  </si>
  <si>
    <t>Preço Total</t>
  </si>
  <si>
    <t>Movimentos de Terra</t>
  </si>
  <si>
    <t>Subtotal:</t>
  </si>
  <si>
    <t>Total Acumulado</t>
  </si>
  <si>
    <t>Total do Mês</t>
  </si>
  <si>
    <t>Meses de Execução</t>
  </si>
  <si>
    <t>Estruturas</t>
  </si>
  <si>
    <t>CRONOGRAMA FÍSICO FINANCEIRO</t>
  </si>
  <si>
    <t>Concreto ciclópico 1:3:6 mais 30% de pedra</t>
  </si>
  <si>
    <t>ORÇAMENTO DE OBRAS PADRONIZADO</t>
  </si>
  <si>
    <t xml:space="preserve"> </t>
  </si>
  <si>
    <t>R$</t>
  </si>
  <si>
    <t>Obra:</t>
  </si>
  <si>
    <t>Local:</t>
  </si>
  <si>
    <t>Município:</t>
  </si>
  <si>
    <t>Caçapava do Sul - RS</t>
  </si>
  <si>
    <t>Instalação do canteiro de obras</t>
  </si>
  <si>
    <t>Total da etapa</t>
  </si>
  <si>
    <t>Escavação manual de solo até 2,00m</t>
  </si>
  <si>
    <t>2.01</t>
  </si>
  <si>
    <t>3.01</t>
  </si>
  <si>
    <t>3.03</t>
  </si>
  <si>
    <t>4.01</t>
  </si>
  <si>
    <t>5.01</t>
  </si>
  <si>
    <t>INFRA-ESTRUTURAS</t>
  </si>
  <si>
    <t>5.02</t>
  </si>
  <si>
    <t>SUPRA-ESTRUTURA</t>
  </si>
  <si>
    <t>Paredes e painéis</t>
  </si>
  <si>
    <t>Impermeabilização e proteção</t>
  </si>
  <si>
    <t>7.01</t>
  </si>
  <si>
    <t>9.01</t>
  </si>
  <si>
    <t>Impermeabilização de baldrames c/asfalto</t>
  </si>
  <si>
    <t>Instalações</t>
  </si>
  <si>
    <t>10.01</t>
  </si>
  <si>
    <t>10.02</t>
  </si>
  <si>
    <t>Revestimentos internos</t>
  </si>
  <si>
    <t>11.01</t>
  </si>
  <si>
    <t>Revestimentos externos</t>
  </si>
  <si>
    <t>12.01</t>
  </si>
  <si>
    <t>Pisos internos</t>
  </si>
  <si>
    <t>Esquadrias de madeira</t>
  </si>
  <si>
    <t>Total da Etapa</t>
  </si>
  <si>
    <t>Esquadrias metálicas</t>
  </si>
  <si>
    <t>15.02</t>
  </si>
  <si>
    <t>Vidros e similares</t>
  </si>
  <si>
    <t>Serviços complementares externos</t>
  </si>
  <si>
    <t>Limpeza</t>
  </si>
  <si>
    <t>Rodapé vinílico e= 3,0 mm hospitalar</t>
  </si>
  <si>
    <t>17.04</t>
  </si>
  <si>
    <t>Janela caixilho de ferro c/baguetes alumínio</t>
  </si>
  <si>
    <t>Instalação do Canteiro de Obras</t>
  </si>
  <si>
    <t>Paredes e Painéis</t>
  </si>
  <si>
    <t>Impermeabilização e Proteção</t>
  </si>
  <si>
    <t>Revestimentos Internos</t>
  </si>
  <si>
    <t>Revestimentos Externos</t>
  </si>
  <si>
    <t>Pisos Internos</t>
  </si>
  <si>
    <t>Esquadrias de Madeira</t>
  </si>
  <si>
    <t>Esquadrias Metálicas</t>
  </si>
  <si>
    <t>Vidros e Similares</t>
  </si>
  <si>
    <t>Serviços Complementares Externos</t>
  </si>
  <si>
    <t>Área:</t>
  </si>
  <si>
    <t>Material</t>
  </si>
  <si>
    <t>Mão Obra</t>
  </si>
  <si>
    <t>Quant.</t>
  </si>
  <si>
    <t>Nome do EAS:</t>
  </si>
  <si>
    <t>Tipo de Intervenção:</t>
  </si>
  <si>
    <t>Endereço do EAS:</t>
  </si>
  <si>
    <t>Área (m2)</t>
  </si>
  <si>
    <t>Uso exclusivo do Ministério da Saúde</t>
  </si>
  <si>
    <t>Analisado por:</t>
  </si>
  <si>
    <t>em:</t>
  </si>
  <si>
    <t>/</t>
  </si>
  <si>
    <t>Aterro molhado e apiloado manualmente</t>
  </si>
  <si>
    <t>Estrutura de madeira para cobertura sobre laje</t>
  </si>
  <si>
    <t>Caixa inspeção alvenaria 50x50cm c/tampa concr.</t>
  </si>
  <si>
    <t>Contrapiso de concreto magro 5cm</t>
  </si>
  <si>
    <t>Piso Vinílico placas 30x30 mm incl. Base</t>
  </si>
  <si>
    <t xml:space="preserve">Emboço cimento e areia  </t>
  </si>
  <si>
    <t>Ferragem completa para porta interna</t>
  </si>
  <si>
    <t>Porta interna de madeira 0,80m x 2,10m incl.marco</t>
  </si>
  <si>
    <t>ESTRUTURAÇÃO DA REDE DE SERVIÇO DE ATENÇÃO BÁSICA DA SAÚDE</t>
  </si>
  <si>
    <t>ESTRUTURAÇÃO DA REDE DE SERVIÇO DE ATENÇÃO BÁSICA DE SAÚDE</t>
  </si>
  <si>
    <t>Rua João Faria de Oliveira Lima</t>
  </si>
  <si>
    <t>Bairro Floresta</t>
  </si>
  <si>
    <t>Rua João Faria de Oliveira Lima, Bairro Floresta</t>
  </si>
  <si>
    <t>17.01</t>
  </si>
  <si>
    <t>17.02</t>
  </si>
  <si>
    <t>17.03</t>
  </si>
  <si>
    <t>REFORMA E AMPLIAÇÃO</t>
  </si>
  <si>
    <t>Limpeza do Terreno</t>
  </si>
  <si>
    <t>Demolição de Alvenaria de Tijolos</t>
  </si>
  <si>
    <t>Locação de Obra por m2 construido</t>
  </si>
  <si>
    <t>Retirada de Esquadrias</t>
  </si>
  <si>
    <t>Equipamentos Individuais Segurança</t>
  </si>
  <si>
    <t>Placa de Obra Pintada/Fixada Estrutura Madeira</t>
  </si>
  <si>
    <t>2.02</t>
  </si>
  <si>
    <t>2.03</t>
  </si>
  <si>
    <t>unid</t>
  </si>
  <si>
    <t>Nivelamento e Compactação Manual de Aterro</t>
  </si>
  <si>
    <t>3.02</t>
  </si>
  <si>
    <t xml:space="preserve">Alvenaria Tij Maciço de 25 cm </t>
  </si>
  <si>
    <t>Viga Baldrame Concr Armado fck 15 Mpa</t>
  </si>
  <si>
    <t>Concreto fck 20 Mpa preparo lançamento cura</t>
  </si>
  <si>
    <t>Forma Guias Pinho-Laje-Reapr-3X-Incl Escoram</t>
  </si>
  <si>
    <t>Laje Pre Fabricada Entrepiso 12 cm Tavela</t>
  </si>
  <si>
    <t>Cobertura com Telha Romana</t>
  </si>
  <si>
    <t>Porta interna de madeira 0,70m x 2,10m incl.marco</t>
  </si>
  <si>
    <t>Porta de Abrir-Ferro/Baguete aluminio</t>
  </si>
  <si>
    <t>Caixilho Tipo Basculante de Aluminio</t>
  </si>
  <si>
    <t>Chapisco Preparo e Aplicação</t>
  </si>
  <si>
    <t>Reboco Argamassa Fina</t>
  </si>
  <si>
    <t>Emboço Argamassa Regular</t>
  </si>
  <si>
    <t>11.02</t>
  </si>
  <si>
    <t>Preparação de Paredes Int/Ext 1 Demão</t>
  </si>
  <si>
    <t>Selador para Paredes Internas 1 Demão</t>
  </si>
  <si>
    <t>Pintura Latex PVA sobre Reboco 2 Demaos</t>
  </si>
  <si>
    <t>Pintura Esmalte brilho s/ferro 2 dem incl zarcão</t>
  </si>
  <si>
    <t>Pintura Oleo s/madeira 2 dem incl fdo bco fosco</t>
  </si>
  <si>
    <t>Vidro transparente 4mm colocado com neoprene</t>
  </si>
  <si>
    <t>Ponto Hidraulico Lavatorio com coluna</t>
  </si>
  <si>
    <t>Ponto Hidraulico Torneira de Pia com tubo Galvaniz</t>
  </si>
  <si>
    <t>Ponto Hidraulico Bacia Sanitaria com Tubo Cromad</t>
  </si>
  <si>
    <t>Ponto Hidraulico Pia/Tampo Inox Cuba Simples</t>
  </si>
  <si>
    <t>Extintor de Incendio com suporte 6 kg</t>
  </si>
  <si>
    <t>Ralo Sifonado Saida Lisa c/Grelha 100x40 saida 40</t>
  </si>
  <si>
    <t>Fossa Séptica Cilindrica Capacidade 32 pessoas</t>
  </si>
  <si>
    <t>Sumidouro Tij/Crivo(4x1,10x1,0)Tampa Conc Arm</t>
  </si>
  <si>
    <t>Ponto Elétrico Tomada Baixa cx2x4" e Baixada</t>
  </si>
  <si>
    <t>Ponto Elétrico Interruptor Simples Inc Cx e Baix</t>
  </si>
  <si>
    <t>Ponto Elétrico Luz Fluorescente 2x40W Inc Lamp</t>
  </si>
  <si>
    <t>Centro de Distribuição p/24 Elem c/Bar (sobrepor)</t>
  </si>
  <si>
    <t>Disjuntor Monopolar 10A</t>
  </si>
  <si>
    <t>Disjuntor Monopolar 20A</t>
  </si>
  <si>
    <t>Sistema de Iluminação de Emergencia 2 farois 55w</t>
  </si>
  <si>
    <t>BaciaSanitaria c/cx descarg acopl e assento</t>
  </si>
  <si>
    <t>Lavatorio de Louça com Coluna</t>
  </si>
  <si>
    <t>Pia Inox 46,5x30cm c/metais cuba simples</t>
  </si>
  <si>
    <t>Torneira Eletrica Cromada Automatica</t>
  </si>
  <si>
    <t>Limpeza de Vidros</t>
  </si>
  <si>
    <t xml:space="preserve">Limpeza de Aparelhos Sanitários </t>
  </si>
  <si>
    <t>Teste de Funcionamento de Aparelos Sanitários</t>
  </si>
  <si>
    <t>Remoção de Amontoamento Entulho dentro obra</t>
  </si>
  <si>
    <t>PSF III - Floresta</t>
  </si>
  <si>
    <t>4.02</t>
  </si>
  <si>
    <t>4.03</t>
  </si>
  <si>
    <t>5.03</t>
  </si>
  <si>
    <t>12.02</t>
  </si>
  <si>
    <t>7.02</t>
  </si>
  <si>
    <t>Alvenaria Tijolo Maciço de 25 cm</t>
  </si>
  <si>
    <t>7.03</t>
  </si>
  <si>
    <t>om Telha Fibrocimento 6 mm</t>
  </si>
  <si>
    <t xml:space="preserve">Ferragem completa para porta externa </t>
  </si>
  <si>
    <t>ilização Baldrames hidroasfalto 4 dema</t>
  </si>
  <si>
    <t>Rufo Chapa Galvnizada corte 50</t>
  </si>
  <si>
    <t>9.02</t>
  </si>
  <si>
    <t>9.03</t>
  </si>
  <si>
    <t>Calhas chapa galvanizada corte 50</t>
  </si>
  <si>
    <t>\</t>
  </si>
  <si>
    <t>ij Maciço de 15 cm</t>
  </si>
  <si>
    <t>ijlo Maciço de 15 cm</t>
  </si>
  <si>
    <t>Avenaria Tijolo Maciço de 15 cm</t>
  </si>
  <si>
    <t>pa galvanizada 18</t>
  </si>
  <si>
    <t>galvanizada 18</t>
  </si>
  <si>
    <t>Coroamento parede pratibanda</t>
  </si>
  <si>
    <t>Cumeeira telha fibrocimento</t>
  </si>
  <si>
    <t>Execução com tubo de 20 cm</t>
  </si>
  <si>
    <t>com tubo de 20 cm - Drenagem</t>
  </si>
  <si>
    <t xml:space="preserve">m </t>
  </si>
  <si>
    <t>1.01</t>
  </si>
  <si>
    <t>1.02</t>
  </si>
  <si>
    <t>1.03</t>
  </si>
  <si>
    <t>1.04</t>
  </si>
  <si>
    <t>1.06</t>
  </si>
  <si>
    <t>1.07</t>
  </si>
  <si>
    <t>4.04</t>
  </si>
  <si>
    <t>4.05</t>
  </si>
  <si>
    <t>6.01</t>
  </si>
  <si>
    <t>7.04</t>
  </si>
  <si>
    <t>7.05</t>
  </si>
  <si>
    <t>7.06</t>
  </si>
  <si>
    <t>8.01.01</t>
  </si>
  <si>
    <t>8.01.02</t>
  </si>
  <si>
    <t>8.01.03</t>
  </si>
  <si>
    <t>8.01.04</t>
  </si>
  <si>
    <t>8.01.05</t>
  </si>
  <si>
    <t>8.01.06</t>
  </si>
  <si>
    <t>8.01.07</t>
  </si>
  <si>
    <t>8.02</t>
  </si>
  <si>
    <t>8.02.01</t>
  </si>
  <si>
    <t>8.02.02</t>
  </si>
  <si>
    <t>8.02.03</t>
  </si>
  <si>
    <t>8.02.04</t>
  </si>
  <si>
    <t>8.02.05</t>
  </si>
  <si>
    <t>8.02.06</t>
  </si>
  <si>
    <t>8.02.08</t>
  </si>
  <si>
    <t>8.02.09</t>
  </si>
  <si>
    <t>8.02.10</t>
  </si>
  <si>
    <t>8.03</t>
  </si>
  <si>
    <t>8.03.01</t>
  </si>
  <si>
    <t>8.03.02</t>
  </si>
  <si>
    <t>8.03.03</t>
  </si>
  <si>
    <t>8.03.04</t>
  </si>
  <si>
    <t>11.03</t>
  </si>
  <si>
    <t>12.03</t>
  </si>
  <si>
    <t>13.01</t>
  </si>
  <si>
    <t>14.01</t>
  </si>
  <si>
    <t>15.01</t>
  </si>
  <si>
    <t>15.03</t>
  </si>
  <si>
    <t>15.04</t>
  </si>
  <si>
    <t>15.05</t>
  </si>
  <si>
    <t>16.01</t>
  </si>
  <si>
    <t>Zauri Tiaraju Ferreira de Castro</t>
  </si>
  <si>
    <t>Prefeito Municipal</t>
  </si>
  <si>
    <t xml:space="preserve">Eng. Civil Francisco Carlos Marques Alves </t>
  </si>
  <si>
    <t>Engº Ari Moreira</t>
  </si>
  <si>
    <t>Secretário da Coordenação e Planejamento,</t>
  </si>
  <si>
    <t>Resp. Téc. CREA 88.111-D</t>
  </si>
  <si>
    <t>Caçapava do Sul, Novembro de 2009</t>
  </si>
  <si>
    <t>REFORMA E AMPLIAÇÃO DO PSF III - FLORESTA</t>
  </si>
  <si>
    <t xml:space="preserve">Instalações Elétricas </t>
  </si>
  <si>
    <t>Instalações Hidrossanitárias</t>
  </si>
  <si>
    <t>8.01</t>
  </si>
  <si>
    <t>Louças, Metais e Acessórios</t>
  </si>
  <si>
    <t>Esquadrias de ferro</t>
  </si>
  <si>
    <t>13.01.01</t>
  </si>
  <si>
    <t>13.01.02</t>
  </si>
  <si>
    <t>13.01.03</t>
  </si>
  <si>
    <t>13.01.04</t>
  </si>
  <si>
    <t>TOTAL GERAL DO ORÇAMENTO BDI 20% incluído</t>
  </si>
  <si>
    <t>Alvenaria Tij Maciço de 15 cm (oitoes/platibanda)</t>
  </si>
  <si>
    <t>9.04</t>
  </si>
  <si>
    <t>Massa corrida PVA 2 demaos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</si>
</sst>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0.0000"/>
    <numFmt numFmtId="172" formatCode="0.000"/>
    <numFmt numFmtId="173" formatCode="_(* #,##0.0_);_(* \(#,##0.0\);_(* &quot;-&quot;?_);_(@_)"/>
    <numFmt numFmtId="174" formatCode="_(* #,##0.000_);_(* \(#,##0.000\);_(* &quot;-&quot;??_);_(@_)"/>
    <numFmt numFmtId="175" formatCode="0.0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43" fontId="0" fillId="0" borderId="1" xfId="20" applyBorder="1" applyAlignment="1">
      <alignment/>
    </xf>
    <xf numFmtId="170" fontId="0" fillId="0" borderId="0" xfId="20" applyNumberFormat="1" applyAlignment="1">
      <alignment/>
    </xf>
    <xf numFmtId="43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43" fontId="0" fillId="0" borderId="0" xfId="20" applyBorder="1" applyAlignment="1">
      <alignment/>
    </xf>
    <xf numFmtId="0" fontId="0" fillId="0" borderId="0" xfId="0" applyAlignment="1">
      <alignment horizontal="right"/>
    </xf>
    <xf numFmtId="0" fontId="1" fillId="0" borderId="2" xfId="0" applyFont="1" applyBorder="1" applyAlignment="1">
      <alignment/>
    </xf>
    <xf numFmtId="0" fontId="5" fillId="0" borderId="1" xfId="0" applyFont="1" applyBorder="1" applyAlignment="1">
      <alignment/>
    </xf>
    <xf numFmtId="43" fontId="5" fillId="0" borderId="1" xfId="20" applyFont="1" applyBorder="1" applyAlignment="1">
      <alignment/>
    </xf>
    <xf numFmtId="0" fontId="5" fillId="0" borderId="0" xfId="0" applyFont="1" applyAlignment="1">
      <alignment/>
    </xf>
    <xf numFmtId="43" fontId="6" fillId="2" borderId="1" xfId="0" applyNumberFormat="1" applyFont="1" applyFill="1" applyBorder="1" applyAlignment="1">
      <alignment/>
    </xf>
    <xf numFmtId="43" fontId="6" fillId="2" borderId="2" xfId="0" applyNumberFormat="1" applyFont="1" applyFill="1" applyBorder="1" applyAlignment="1">
      <alignment horizontal="center"/>
    </xf>
    <xf numFmtId="43" fontId="0" fillId="0" borderId="1" xfId="20" applyFont="1" applyBorder="1" applyAlignment="1">
      <alignment/>
    </xf>
    <xf numFmtId="0" fontId="0" fillId="0" borderId="0" xfId="0" applyFont="1" applyAlignment="1">
      <alignment/>
    </xf>
    <xf numFmtId="43" fontId="0" fillId="0" borderId="3" xfId="2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3" fontId="0" fillId="0" borderId="0" xfId="2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4" xfId="0" applyBorder="1" applyAlignment="1">
      <alignment/>
    </xf>
    <xf numFmtId="0" fontId="4" fillId="2" borderId="5" xfId="0" applyFont="1" applyFill="1" applyBorder="1" applyAlignment="1">
      <alignment horizontal="right"/>
    </xf>
    <xf numFmtId="43" fontId="6" fillId="2" borderId="6" xfId="0" applyNumberFormat="1" applyFont="1" applyFill="1" applyBorder="1" applyAlignment="1">
      <alignment/>
    </xf>
    <xf numFmtId="43" fontId="6" fillId="2" borderId="7" xfId="0" applyNumberFormat="1" applyFont="1" applyFill="1" applyBorder="1" applyAlignment="1">
      <alignment horizontal="center"/>
    </xf>
    <xf numFmtId="170" fontId="4" fillId="2" borderId="8" xfId="0" applyNumberFormat="1" applyFont="1" applyFill="1" applyBorder="1" applyAlignment="1">
      <alignment/>
    </xf>
    <xf numFmtId="0" fontId="4" fillId="2" borderId="9" xfId="0" applyFont="1" applyFill="1" applyBorder="1" applyAlignment="1">
      <alignment horizontal="right"/>
    </xf>
    <xf numFmtId="170" fontId="4" fillId="2" borderId="10" xfId="0" applyNumberFormat="1" applyFont="1" applyFill="1" applyBorder="1" applyAlignment="1">
      <alignment/>
    </xf>
    <xf numFmtId="0" fontId="4" fillId="2" borderId="11" xfId="0" applyFont="1" applyFill="1" applyBorder="1" applyAlignment="1">
      <alignment horizontal="right"/>
    </xf>
    <xf numFmtId="43" fontId="6" fillId="2" borderId="12" xfId="20" applyFont="1" applyFill="1" applyBorder="1" applyAlignment="1">
      <alignment/>
    </xf>
    <xf numFmtId="43" fontId="4" fillId="0" borderId="12" xfId="0" applyNumberFormat="1" applyFont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43" fontId="4" fillId="0" borderId="1" xfId="20" applyFont="1" applyBorder="1" applyAlignment="1">
      <alignment/>
    </xf>
    <xf numFmtId="43" fontId="6" fillId="2" borderId="12" xfId="0" applyNumberFormat="1" applyFont="1" applyFill="1" applyBorder="1" applyAlignment="1">
      <alignment/>
    </xf>
    <xf numFmtId="2" fontId="4" fillId="0" borderId="1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3" fontId="0" fillId="0" borderId="0" xfId="0" applyNumberFormat="1" applyFont="1" applyAlignment="1">
      <alignment/>
    </xf>
    <xf numFmtId="0" fontId="0" fillId="0" borderId="0" xfId="0" applyFill="1" applyBorder="1" applyAlignment="1">
      <alignment horizontal="left"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43" fontId="0" fillId="0" borderId="0" xfId="20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3" xfId="0" applyFill="1" applyBorder="1" applyAlignment="1">
      <alignment horizontal="left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7" xfId="0" applyBorder="1" applyAlignment="1">
      <alignment horizontal="left"/>
    </xf>
    <xf numFmtId="43" fontId="0" fillId="0" borderId="13" xfId="20" applyBorder="1" applyAlignment="1">
      <alignment/>
    </xf>
    <xf numFmtId="43" fontId="0" fillId="0" borderId="16" xfId="20" applyFont="1" applyFill="1" applyBorder="1" applyAlignment="1">
      <alignment/>
    </xf>
    <xf numFmtId="43" fontId="0" fillId="0" borderId="0" xfId="2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43" fontId="0" fillId="0" borderId="2" xfId="20" applyFont="1" applyBorder="1" applyAlignment="1">
      <alignment/>
    </xf>
    <xf numFmtId="43" fontId="0" fillId="0" borderId="2" xfId="20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center"/>
    </xf>
    <xf numFmtId="43" fontId="7" fillId="0" borderId="1" xfId="0" applyNumberFormat="1" applyFont="1" applyBorder="1" applyAlignment="1">
      <alignment/>
    </xf>
    <xf numFmtId="9" fontId="0" fillId="0" borderId="0" xfId="20" applyNumberFormat="1" applyAlignment="1">
      <alignment/>
    </xf>
    <xf numFmtId="0" fontId="5" fillId="0" borderId="0" xfId="0" applyFont="1" applyAlignment="1">
      <alignment horizontal="center"/>
    </xf>
    <xf numFmtId="0" fontId="0" fillId="0" borderId="1" xfId="0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43" fontId="7" fillId="0" borderId="28" xfId="0" applyNumberFormat="1" applyFont="1" applyBorder="1" applyAlignment="1">
      <alignment/>
    </xf>
    <xf numFmtId="0" fontId="1" fillId="0" borderId="29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L169"/>
  <sheetViews>
    <sheetView tabSelected="1" workbookViewId="0" topLeftCell="A127">
      <selection activeCell="J89" sqref="J89"/>
    </sheetView>
  </sheetViews>
  <sheetFormatPr defaultColWidth="9.140625" defaultRowHeight="12.75"/>
  <cols>
    <col min="1" max="1" width="7.7109375" style="0" customWidth="1"/>
    <col min="2" max="2" width="9.7109375" style="0" customWidth="1"/>
    <col min="3" max="3" width="33.28125" style="0" customWidth="1"/>
    <col min="4" max="5" width="7.7109375" style="0" customWidth="1"/>
    <col min="6" max="6" width="9.57421875" style="0" customWidth="1"/>
    <col min="8" max="8" width="13.7109375" style="0" customWidth="1"/>
    <col min="9" max="9" width="10.28125" style="0" bestFit="1" customWidth="1"/>
  </cols>
  <sheetData>
    <row r="7" spans="1:8" ht="12.75">
      <c r="A7" s="110" t="s">
        <v>99</v>
      </c>
      <c r="B7" s="111"/>
      <c r="C7" s="111"/>
      <c r="D7" s="111"/>
      <c r="E7" s="111"/>
      <c r="F7" s="111"/>
      <c r="G7" s="111"/>
      <c r="H7" s="112"/>
    </row>
    <row r="8" ht="9" customHeight="1"/>
    <row r="9" spans="1:8" ht="12.75">
      <c r="A9" t="s">
        <v>83</v>
      </c>
      <c r="C9" s="65" t="s">
        <v>161</v>
      </c>
      <c r="D9" s="77"/>
      <c r="E9" s="77"/>
      <c r="F9" s="77"/>
      <c r="G9" s="77"/>
      <c r="H9" s="76"/>
    </row>
    <row r="10" spans="1:8" ht="12.75">
      <c r="A10" t="s">
        <v>85</v>
      </c>
      <c r="C10" s="65" t="s">
        <v>101</v>
      </c>
      <c r="D10" s="77" t="s">
        <v>102</v>
      </c>
      <c r="E10" s="77"/>
      <c r="F10" s="77"/>
      <c r="G10" s="65" t="s">
        <v>34</v>
      </c>
      <c r="H10" s="76"/>
    </row>
    <row r="11" spans="1:8" ht="12.75">
      <c r="A11" t="s">
        <v>84</v>
      </c>
      <c r="C11" s="65" t="s">
        <v>107</v>
      </c>
      <c r="D11" s="77"/>
      <c r="E11" s="77"/>
      <c r="F11" s="76"/>
      <c r="G11" s="65" t="s">
        <v>86</v>
      </c>
      <c r="H11" s="84">
        <v>77.35</v>
      </c>
    </row>
    <row r="12" spans="3:8" ht="9" customHeight="1" thickBot="1">
      <c r="C12" s="20"/>
      <c r="D12" s="20"/>
      <c r="E12" s="20"/>
      <c r="F12" s="20"/>
      <c r="G12" s="20"/>
      <c r="H12" s="20"/>
    </row>
    <row r="13" spans="1:8" ht="12.75">
      <c r="A13" s="113" t="s">
        <v>87</v>
      </c>
      <c r="B13" s="114"/>
      <c r="C13" s="114"/>
      <c r="D13" s="114"/>
      <c r="E13" s="114"/>
      <c r="F13" s="114"/>
      <c r="G13" s="114"/>
      <c r="H13" s="115"/>
    </row>
    <row r="14" spans="1:8" ht="18" customHeight="1" thickBot="1">
      <c r="A14" s="78" t="s">
        <v>88</v>
      </c>
      <c r="B14" s="79"/>
      <c r="C14" s="79"/>
      <c r="D14" s="80"/>
      <c r="E14" s="81" t="s">
        <v>89</v>
      </c>
      <c r="F14" s="82" t="s">
        <v>90</v>
      </c>
      <c r="G14" s="79"/>
      <c r="H14" s="83" t="s">
        <v>90</v>
      </c>
    </row>
    <row r="15" ht="9" customHeight="1"/>
    <row r="16" spans="1:8" ht="12.75">
      <c r="A16" s="110" t="s">
        <v>28</v>
      </c>
      <c r="B16" s="111"/>
      <c r="C16" s="111"/>
      <c r="D16" s="111"/>
      <c r="E16" s="111"/>
      <c r="F16" s="111"/>
      <c r="G16" s="111"/>
      <c r="H16" s="112"/>
    </row>
    <row r="17" ht="6.75" customHeight="1"/>
    <row r="18" spans="1:8" ht="12.75">
      <c r="A18" s="61" t="s">
        <v>0</v>
      </c>
      <c r="B18" s="63" t="s">
        <v>16</v>
      </c>
      <c r="C18" s="69"/>
      <c r="D18" s="105" t="s">
        <v>17</v>
      </c>
      <c r="E18" s="105" t="s">
        <v>82</v>
      </c>
      <c r="F18" s="109" t="s">
        <v>18</v>
      </c>
      <c r="G18" s="109"/>
      <c r="H18" s="105" t="s">
        <v>19</v>
      </c>
    </row>
    <row r="19" spans="1:8" ht="12.75">
      <c r="A19" s="62"/>
      <c r="B19" s="64"/>
      <c r="C19" s="70"/>
      <c r="D19" s="62"/>
      <c r="E19" s="62"/>
      <c r="F19" s="104" t="s">
        <v>80</v>
      </c>
      <c r="G19" s="104" t="s">
        <v>81</v>
      </c>
      <c r="H19" s="62"/>
    </row>
    <row r="20" ht="9" customHeight="1"/>
    <row r="21" spans="1:7" ht="12.75" customHeight="1">
      <c r="A21" s="8">
        <v>1</v>
      </c>
      <c r="B21" s="50" t="s">
        <v>35</v>
      </c>
      <c r="C21" s="50"/>
      <c r="D21" s="18"/>
      <c r="E21" s="18"/>
      <c r="F21" s="18"/>
      <c r="G21" s="18"/>
    </row>
    <row r="22" spans="1:8" ht="12.75" customHeight="1">
      <c r="A22" s="66" t="s">
        <v>187</v>
      </c>
      <c r="B22" s="74" t="s">
        <v>110</v>
      </c>
      <c r="C22" s="75"/>
      <c r="D22" s="71" t="s">
        <v>2</v>
      </c>
      <c r="E22" s="17">
        <v>77.35</v>
      </c>
      <c r="F22" s="17">
        <v>1.04</v>
      </c>
      <c r="G22" s="17">
        <v>0.66</v>
      </c>
      <c r="H22" s="2">
        <f aca="true" t="shared" si="0" ref="H22:H27">E22*(F22+G22)</f>
        <v>131.495</v>
      </c>
    </row>
    <row r="23" spans="1:12" ht="12.75" customHeight="1">
      <c r="A23" s="66" t="s">
        <v>188</v>
      </c>
      <c r="B23" s="74" t="s">
        <v>108</v>
      </c>
      <c r="C23" s="75"/>
      <c r="D23" s="71" t="s">
        <v>2</v>
      </c>
      <c r="E23" s="17">
        <v>77.35</v>
      </c>
      <c r="F23" s="17"/>
      <c r="G23" s="17">
        <v>0.95</v>
      </c>
      <c r="H23" s="2">
        <f t="shared" si="0"/>
        <v>73.48249999999999</v>
      </c>
      <c r="L23" s="96"/>
    </row>
    <row r="24" spans="1:8" ht="12.75" customHeight="1">
      <c r="A24" s="66" t="s">
        <v>189</v>
      </c>
      <c r="B24" s="74" t="s">
        <v>109</v>
      </c>
      <c r="C24" s="75"/>
      <c r="D24" s="71" t="s">
        <v>3</v>
      </c>
      <c r="E24" s="17">
        <v>1.54</v>
      </c>
      <c r="F24" s="17"/>
      <c r="G24" s="17">
        <v>12.85</v>
      </c>
      <c r="H24" s="2">
        <f t="shared" si="0"/>
        <v>19.789</v>
      </c>
    </row>
    <row r="25" spans="1:8" ht="12.75" customHeight="1">
      <c r="A25" s="66" t="s">
        <v>190</v>
      </c>
      <c r="B25" s="74" t="s">
        <v>111</v>
      </c>
      <c r="C25" s="75"/>
      <c r="D25" s="71" t="s">
        <v>2</v>
      </c>
      <c r="E25" s="17">
        <v>3.36</v>
      </c>
      <c r="F25" s="17"/>
      <c r="G25" s="17">
        <v>4.13</v>
      </c>
      <c r="H25" s="2">
        <f t="shared" si="0"/>
        <v>13.8768</v>
      </c>
    </row>
    <row r="26" spans="1:8" ht="13.5" customHeight="1">
      <c r="A26" s="66" t="s">
        <v>191</v>
      </c>
      <c r="B26" s="74" t="s">
        <v>112</v>
      </c>
      <c r="C26" s="75"/>
      <c r="D26" s="71" t="s">
        <v>116</v>
      </c>
      <c r="E26" s="17">
        <v>8</v>
      </c>
      <c r="F26" s="17">
        <v>49.39</v>
      </c>
      <c r="G26" s="17"/>
      <c r="H26" s="2">
        <f t="shared" si="0"/>
        <v>395.12</v>
      </c>
    </row>
    <row r="27" spans="1:8" ht="12.75" customHeight="1">
      <c r="A27" s="66" t="s">
        <v>192</v>
      </c>
      <c r="B27" s="93" t="s">
        <v>113</v>
      </c>
      <c r="C27" s="93"/>
      <c r="D27" s="71" t="s">
        <v>2</v>
      </c>
      <c r="E27" s="17">
        <v>2.4</v>
      </c>
      <c r="F27" s="17">
        <v>150</v>
      </c>
      <c r="G27" s="17">
        <v>60</v>
      </c>
      <c r="H27" s="2">
        <f t="shared" si="0"/>
        <v>504</v>
      </c>
    </row>
    <row r="28" spans="1:8" ht="12.75" customHeight="1">
      <c r="A28" s="20"/>
      <c r="B28" s="49" t="s">
        <v>36</v>
      </c>
      <c r="C28" s="49"/>
      <c r="D28" s="18"/>
      <c r="E28" s="18"/>
      <c r="F28" s="18"/>
      <c r="G28" s="18"/>
      <c r="H28" s="100">
        <f>SUM(H22:H27)</f>
        <v>1137.7633</v>
      </c>
    </row>
    <row r="29" spans="2:7" ht="6.75" customHeight="1">
      <c r="B29" s="18"/>
      <c r="C29" s="18"/>
      <c r="D29" s="18"/>
      <c r="E29" s="18"/>
      <c r="F29" s="18"/>
      <c r="G29" s="18"/>
    </row>
    <row r="30" spans="1:7" ht="12.75">
      <c r="A30" s="8">
        <v>2</v>
      </c>
      <c r="B30" s="1" t="s">
        <v>20</v>
      </c>
      <c r="C30" s="1"/>
      <c r="D30" s="18"/>
      <c r="E30" s="18"/>
      <c r="F30" s="18"/>
      <c r="G30" s="18"/>
    </row>
    <row r="31" spans="1:8" ht="12.75">
      <c r="A31" s="65" t="s">
        <v>38</v>
      </c>
      <c r="B31" s="72" t="s">
        <v>37</v>
      </c>
      <c r="C31" s="73"/>
      <c r="D31" s="71" t="s">
        <v>3</v>
      </c>
      <c r="E31" s="17">
        <v>10</v>
      </c>
      <c r="F31" s="19"/>
      <c r="G31" s="19">
        <v>12.43</v>
      </c>
      <c r="H31" s="2">
        <f>E31*(F31+G31)</f>
        <v>124.3</v>
      </c>
    </row>
    <row r="32" spans="1:8" ht="12.75">
      <c r="A32" s="65" t="s">
        <v>114</v>
      </c>
      <c r="B32" s="72" t="s">
        <v>117</v>
      </c>
      <c r="C32" s="73"/>
      <c r="D32" s="71" t="s">
        <v>2</v>
      </c>
      <c r="E32" s="17">
        <v>77.35</v>
      </c>
      <c r="F32" s="19"/>
      <c r="G32" s="19">
        <v>1.27</v>
      </c>
      <c r="H32" s="2">
        <f>E32*(F32+G32)</f>
        <v>98.2345</v>
      </c>
    </row>
    <row r="33" spans="1:9" ht="12.75">
      <c r="A33" s="65" t="s">
        <v>115</v>
      </c>
      <c r="B33" s="72" t="s">
        <v>91</v>
      </c>
      <c r="C33" s="73"/>
      <c r="D33" s="71" t="s">
        <v>3</v>
      </c>
      <c r="E33" s="17">
        <v>13</v>
      </c>
      <c r="F33" s="19"/>
      <c r="G33" s="19">
        <v>6.37</v>
      </c>
      <c r="H33" s="2">
        <f>E33*(F33+G33)</f>
        <v>82.81</v>
      </c>
      <c r="I33" s="4"/>
    </row>
    <row r="34" spans="1:9" ht="15.75" customHeight="1">
      <c r="A34" s="20"/>
      <c r="B34" s="49" t="s">
        <v>36</v>
      </c>
      <c r="C34" s="49"/>
      <c r="D34" s="22"/>
      <c r="E34" s="23"/>
      <c r="F34" s="23"/>
      <c r="G34" s="23"/>
      <c r="H34" s="100">
        <f>SUM(H31:H33)</f>
        <v>305.3445</v>
      </c>
      <c r="I34" s="4"/>
    </row>
    <row r="35" spans="1:9" ht="15.75" customHeight="1">
      <c r="A35" s="20"/>
      <c r="B35" s="49"/>
      <c r="C35" s="49"/>
      <c r="D35" s="22"/>
      <c r="E35" s="23"/>
      <c r="F35" s="23"/>
      <c r="G35" s="23"/>
      <c r="H35" s="9"/>
      <c r="I35" s="4"/>
    </row>
    <row r="36" spans="1:8" ht="12.75">
      <c r="A36" s="8">
        <v>3</v>
      </c>
      <c r="B36" s="1" t="s">
        <v>14</v>
      </c>
      <c r="C36" s="1"/>
      <c r="D36" s="18"/>
      <c r="E36" s="18"/>
      <c r="F36" s="18"/>
      <c r="G36" s="18"/>
      <c r="H36" s="9"/>
    </row>
    <row r="37" spans="1:8" ht="12.75">
      <c r="A37" s="67" t="s">
        <v>39</v>
      </c>
      <c r="B37" s="72" t="s">
        <v>27</v>
      </c>
      <c r="C37" s="73"/>
      <c r="D37" s="71" t="s">
        <v>3</v>
      </c>
      <c r="E37" s="17">
        <v>9</v>
      </c>
      <c r="F37" s="17">
        <v>152.4</v>
      </c>
      <c r="G37" s="17">
        <v>42.77</v>
      </c>
      <c r="H37" s="2">
        <f>E37*(F37+G37)</f>
        <v>1756.5300000000002</v>
      </c>
    </row>
    <row r="38" spans="1:8" ht="12.75">
      <c r="A38" s="67" t="s">
        <v>118</v>
      </c>
      <c r="B38" s="72" t="s">
        <v>120</v>
      </c>
      <c r="C38" s="73"/>
      <c r="D38" s="71" t="s">
        <v>3</v>
      </c>
      <c r="E38" s="17">
        <v>3.15</v>
      </c>
      <c r="F38" s="17">
        <v>748.73</v>
      </c>
      <c r="G38" s="17">
        <v>190.98</v>
      </c>
      <c r="H38" s="2">
        <f>E38*(F38+G38)</f>
        <v>2960.0865</v>
      </c>
    </row>
    <row r="39" spans="1:8" ht="12.75">
      <c r="A39" s="67" t="s">
        <v>40</v>
      </c>
      <c r="B39" s="72" t="s">
        <v>119</v>
      </c>
      <c r="C39" s="73"/>
      <c r="D39" s="71" t="s">
        <v>2</v>
      </c>
      <c r="E39" s="17">
        <v>34</v>
      </c>
      <c r="F39" s="17">
        <v>75.35</v>
      </c>
      <c r="G39" s="17">
        <v>11.96</v>
      </c>
      <c r="H39" s="2">
        <f>E39*(F39+G39)</f>
        <v>2968.54</v>
      </c>
    </row>
    <row r="40" spans="1:9" ht="12.75">
      <c r="A40" s="51"/>
      <c r="B40" s="49" t="s">
        <v>36</v>
      </c>
      <c r="C40" s="49"/>
      <c r="D40" s="22"/>
      <c r="E40" s="23"/>
      <c r="F40" s="23"/>
      <c r="G40" s="23"/>
      <c r="H40" s="100">
        <f>SUM(H37:H39)</f>
        <v>7685.1565</v>
      </c>
      <c r="I40" s="4"/>
    </row>
    <row r="41" spans="2:8" ht="6.75" customHeight="1">
      <c r="B41" s="18"/>
      <c r="C41" s="18"/>
      <c r="D41" s="18"/>
      <c r="E41" s="18"/>
      <c r="F41" s="18"/>
      <c r="G41" s="18"/>
      <c r="H41" s="9"/>
    </row>
    <row r="42" spans="1:8" ht="12.75">
      <c r="A42" s="8">
        <v>4</v>
      </c>
      <c r="B42" s="1" t="s">
        <v>25</v>
      </c>
      <c r="C42" s="1"/>
      <c r="D42" s="18"/>
      <c r="E42" s="18"/>
      <c r="F42" s="18"/>
      <c r="G42" s="18"/>
      <c r="H42" s="9"/>
    </row>
    <row r="43" spans="1:8" ht="12.75">
      <c r="A43" s="92" t="s">
        <v>41</v>
      </c>
      <c r="B43" s="93" t="s">
        <v>43</v>
      </c>
      <c r="C43" s="93"/>
      <c r="D43" s="94"/>
      <c r="E43" s="94"/>
      <c r="F43" s="94"/>
      <c r="G43" s="94"/>
      <c r="H43" s="17"/>
    </row>
    <row r="44" spans="1:9" ht="12.75">
      <c r="A44" s="92" t="s">
        <v>162</v>
      </c>
      <c r="B44" s="93" t="s">
        <v>45</v>
      </c>
      <c r="C44" s="93"/>
      <c r="D44" s="87"/>
      <c r="E44" s="17"/>
      <c r="F44" s="17"/>
      <c r="G44" s="17"/>
      <c r="H44" s="2">
        <f>E44*(F44+G44)</f>
        <v>0</v>
      </c>
      <c r="I44" s="4"/>
    </row>
    <row r="45" spans="1:9" ht="12.75">
      <c r="A45" s="92" t="s">
        <v>163</v>
      </c>
      <c r="B45" s="95" t="s">
        <v>123</v>
      </c>
      <c r="C45" s="88"/>
      <c r="D45" s="89" t="s">
        <v>2</v>
      </c>
      <c r="E45" s="90">
        <v>105</v>
      </c>
      <c r="F45" s="90">
        <v>57.2</v>
      </c>
      <c r="G45" s="90">
        <v>4.5</v>
      </c>
      <c r="H45" s="91">
        <f>E45*(F45+G45)</f>
        <v>6478.5</v>
      </c>
      <c r="I45" s="4"/>
    </row>
    <row r="46" spans="1:9" ht="12.75">
      <c r="A46" s="92" t="s">
        <v>193</v>
      </c>
      <c r="B46" s="93" t="s">
        <v>121</v>
      </c>
      <c r="C46" s="93"/>
      <c r="D46" s="93" t="s">
        <v>3</v>
      </c>
      <c r="E46" s="17">
        <v>5.25</v>
      </c>
      <c r="F46" s="17">
        <v>257.59</v>
      </c>
      <c r="G46" s="17">
        <v>57.02</v>
      </c>
      <c r="H46" s="2">
        <f>E46*(F46+G46)</f>
        <v>1651.7024999999999</v>
      </c>
      <c r="I46" s="4"/>
    </row>
    <row r="47" spans="1:9" ht="12.75">
      <c r="A47" s="92" t="s">
        <v>194</v>
      </c>
      <c r="B47" s="93" t="s">
        <v>122</v>
      </c>
      <c r="C47" s="93"/>
      <c r="D47" s="93" t="s">
        <v>2</v>
      </c>
      <c r="E47" s="17">
        <v>80</v>
      </c>
      <c r="F47" s="17">
        <v>16.37</v>
      </c>
      <c r="G47" s="17">
        <v>10.24</v>
      </c>
      <c r="H47" s="2">
        <f>E47*(F47+G47)</f>
        <v>2128.8</v>
      </c>
      <c r="I47" s="4"/>
    </row>
    <row r="48" spans="1:9" ht="12.75">
      <c r="A48" s="51"/>
      <c r="B48" s="49" t="s">
        <v>36</v>
      </c>
      <c r="C48" s="49"/>
      <c r="D48" s="22"/>
      <c r="E48" s="23"/>
      <c r="F48" s="23"/>
      <c r="G48" s="23"/>
      <c r="H48" s="100">
        <f>SUM(H44:H47)</f>
        <v>10259.002499999999</v>
      </c>
      <c r="I48" s="4"/>
    </row>
    <row r="49" spans="1:9" ht="6.75" customHeight="1">
      <c r="A49" s="51"/>
      <c r="B49" s="49"/>
      <c r="C49" s="49"/>
      <c r="D49" s="22"/>
      <c r="E49" s="23"/>
      <c r="F49" s="23"/>
      <c r="G49" s="23"/>
      <c r="H49" s="9"/>
      <c r="I49" s="4"/>
    </row>
    <row r="50" spans="1:9" ht="12.75">
      <c r="A50" s="52">
        <v>5</v>
      </c>
      <c r="B50" s="1" t="s">
        <v>46</v>
      </c>
      <c r="C50" s="1"/>
      <c r="D50" s="22"/>
      <c r="E50" s="23"/>
      <c r="F50" s="23"/>
      <c r="G50" s="23"/>
      <c r="H50" s="9"/>
      <c r="I50" s="4"/>
    </row>
    <row r="51" spans="1:9" ht="12.75">
      <c r="A51" s="92" t="s">
        <v>42</v>
      </c>
      <c r="B51" s="74" t="s">
        <v>179</v>
      </c>
      <c r="C51" s="75" t="s">
        <v>177</v>
      </c>
      <c r="D51" s="71" t="s">
        <v>2</v>
      </c>
      <c r="E51" s="17">
        <v>80.6</v>
      </c>
      <c r="F51" s="17">
        <v>37.37</v>
      </c>
      <c r="G51" s="17">
        <v>8.03</v>
      </c>
      <c r="H51" s="2">
        <f>E51*(F51+G51)</f>
        <v>3659.24</v>
      </c>
      <c r="I51" s="4"/>
    </row>
    <row r="52" spans="1:9" ht="12.75">
      <c r="A52" s="92" t="s">
        <v>44</v>
      </c>
      <c r="B52" s="93" t="s">
        <v>167</v>
      </c>
      <c r="C52" s="93"/>
      <c r="D52" s="87" t="s">
        <v>2</v>
      </c>
      <c r="E52" s="17">
        <v>114</v>
      </c>
      <c r="F52" s="17">
        <v>75.35</v>
      </c>
      <c r="G52" s="17">
        <v>11.96</v>
      </c>
      <c r="H52" s="2">
        <f>E52*(F52+G52)</f>
        <v>9953.34</v>
      </c>
      <c r="I52" s="4"/>
    </row>
    <row r="53" spans="1:9" ht="12.75">
      <c r="A53" s="92" t="s">
        <v>164</v>
      </c>
      <c r="B53" s="93" t="s">
        <v>248</v>
      </c>
      <c r="C53" s="93" t="s">
        <v>178</v>
      </c>
      <c r="D53" s="87" t="s">
        <v>2</v>
      </c>
      <c r="E53" s="17">
        <v>21.85</v>
      </c>
      <c r="F53" s="17">
        <v>37.37</v>
      </c>
      <c r="G53" s="17">
        <v>8.03</v>
      </c>
      <c r="H53" s="2">
        <f>E53*(F53+G53)</f>
        <v>991.99</v>
      </c>
      <c r="I53" s="4"/>
    </row>
    <row r="54" spans="1:9" ht="12.75">
      <c r="A54" s="51"/>
      <c r="B54" s="49" t="s">
        <v>36</v>
      </c>
      <c r="C54" s="49"/>
      <c r="D54" s="22"/>
      <c r="E54" s="23"/>
      <c r="F54" s="23"/>
      <c r="G54" s="23"/>
      <c r="H54" s="100">
        <f>SUM(H51:H53)</f>
        <v>14604.57</v>
      </c>
      <c r="I54" s="4"/>
    </row>
    <row r="55" spans="2:8" ht="6.75" customHeight="1">
      <c r="B55" s="18"/>
      <c r="C55" s="18"/>
      <c r="D55" s="18"/>
      <c r="E55" s="18"/>
      <c r="F55" s="18"/>
      <c r="G55" s="18"/>
      <c r="H55" s="9"/>
    </row>
    <row r="56" spans="1:8" ht="12.75">
      <c r="A56" s="8">
        <v>6</v>
      </c>
      <c r="B56" s="1" t="s">
        <v>47</v>
      </c>
      <c r="C56" s="1"/>
      <c r="D56" s="18"/>
      <c r="E56" s="18"/>
      <c r="F56" s="18"/>
      <c r="G56" s="18"/>
      <c r="H56" s="9"/>
    </row>
    <row r="57" spans="1:8" ht="12.75">
      <c r="A57" s="67" t="s">
        <v>195</v>
      </c>
      <c r="B57" s="72" t="s">
        <v>50</v>
      </c>
      <c r="C57" s="73" t="s">
        <v>171</v>
      </c>
      <c r="D57" s="71" t="s">
        <v>2</v>
      </c>
      <c r="E57" s="17">
        <v>10.5</v>
      </c>
      <c r="F57" s="17">
        <v>5.52</v>
      </c>
      <c r="G57" s="17">
        <v>3.23</v>
      </c>
      <c r="H57" s="2">
        <f>E57*(F57+G57)</f>
        <v>91.875</v>
      </c>
    </row>
    <row r="58" spans="1:9" ht="12.75">
      <c r="A58" s="51"/>
      <c r="B58" s="21" t="s">
        <v>36</v>
      </c>
      <c r="C58" s="21"/>
      <c r="D58" s="22"/>
      <c r="E58" s="23"/>
      <c r="F58" s="23"/>
      <c r="G58" s="23"/>
      <c r="H58" s="100">
        <f>SUM(H57:H57)</f>
        <v>91.875</v>
      </c>
      <c r="I58" s="4"/>
    </row>
    <row r="59" spans="2:8" ht="6.75" customHeight="1">
      <c r="B59" s="18"/>
      <c r="C59" s="18"/>
      <c r="D59" s="18"/>
      <c r="E59" s="18"/>
      <c r="F59" s="18"/>
      <c r="G59" s="18"/>
      <c r="H59" s="9"/>
    </row>
    <row r="60" spans="1:8" ht="12.75">
      <c r="A60" s="8">
        <v>7</v>
      </c>
      <c r="B60" s="1" t="s">
        <v>15</v>
      </c>
      <c r="C60" s="1"/>
      <c r="D60" s="18"/>
      <c r="E60" s="18"/>
      <c r="F60" s="18"/>
      <c r="G60" s="18"/>
      <c r="H60" s="9"/>
    </row>
    <row r="61" spans="1:8" ht="12.75">
      <c r="A61" s="67" t="s">
        <v>48</v>
      </c>
      <c r="B61" s="72" t="s">
        <v>124</v>
      </c>
      <c r="C61" s="73" t="s">
        <v>169</v>
      </c>
      <c r="D61" s="71" t="s">
        <v>2</v>
      </c>
      <c r="E61" s="17">
        <v>102.59</v>
      </c>
      <c r="F61" s="17">
        <v>13.88</v>
      </c>
      <c r="G61" s="17">
        <v>1.54</v>
      </c>
      <c r="H61" s="2">
        <f aca="true" t="shared" si="1" ref="H61:H66">E61*(F61+G61)</f>
        <v>1581.9378000000002</v>
      </c>
    </row>
    <row r="62" spans="1:8" ht="12.75">
      <c r="A62" s="67" t="s">
        <v>166</v>
      </c>
      <c r="B62" s="72" t="s">
        <v>175</v>
      </c>
      <c r="C62" s="73" t="s">
        <v>180</v>
      </c>
      <c r="D62" s="71" t="s">
        <v>4</v>
      </c>
      <c r="E62" s="17">
        <v>15</v>
      </c>
      <c r="F62" s="17">
        <v>41.95</v>
      </c>
      <c r="G62" s="17">
        <v>7.52</v>
      </c>
      <c r="H62" s="2">
        <f t="shared" si="1"/>
        <v>742.05</v>
      </c>
    </row>
    <row r="63" spans="1:8" ht="12.75">
      <c r="A63" s="67" t="s">
        <v>168</v>
      </c>
      <c r="B63" s="72" t="s">
        <v>172</v>
      </c>
      <c r="C63" s="73" t="s">
        <v>181</v>
      </c>
      <c r="D63" s="71" t="s">
        <v>4</v>
      </c>
      <c r="E63" s="17">
        <v>8.4</v>
      </c>
      <c r="F63" s="17">
        <v>41.95</v>
      </c>
      <c r="G63" s="17">
        <v>7.52</v>
      </c>
      <c r="H63" s="2">
        <f t="shared" si="1"/>
        <v>415.548</v>
      </c>
    </row>
    <row r="64" spans="1:8" ht="12.75">
      <c r="A64" s="67" t="s">
        <v>196</v>
      </c>
      <c r="B64" s="72" t="s">
        <v>182</v>
      </c>
      <c r="C64" s="73"/>
      <c r="D64" s="71" t="s">
        <v>4</v>
      </c>
      <c r="E64" s="17">
        <v>18.95</v>
      </c>
      <c r="F64" s="17">
        <v>41.95</v>
      </c>
      <c r="G64" s="17">
        <v>7.52</v>
      </c>
      <c r="H64" s="2">
        <f t="shared" si="1"/>
        <v>937.4564999999999</v>
      </c>
    </row>
    <row r="65" spans="1:8" ht="12.75">
      <c r="A65" s="67" t="s">
        <v>197</v>
      </c>
      <c r="B65" s="72" t="s">
        <v>92</v>
      </c>
      <c r="C65" s="73"/>
      <c r="D65" s="71" t="s">
        <v>2</v>
      </c>
      <c r="E65" s="17">
        <v>102.59</v>
      </c>
      <c r="F65" s="17">
        <v>18.97</v>
      </c>
      <c r="G65" s="17">
        <v>5.34</v>
      </c>
      <c r="H65" s="2">
        <f t="shared" si="1"/>
        <v>2493.9629</v>
      </c>
    </row>
    <row r="66" spans="1:11" ht="12.75">
      <c r="A66" s="67" t="s">
        <v>198</v>
      </c>
      <c r="B66" s="72" t="s">
        <v>183</v>
      </c>
      <c r="C66" s="73"/>
      <c r="D66" s="71" t="s">
        <v>4</v>
      </c>
      <c r="E66" s="17">
        <v>8</v>
      </c>
      <c r="F66" s="17">
        <v>24.19</v>
      </c>
      <c r="G66" s="17">
        <v>0.8</v>
      </c>
      <c r="H66" s="2">
        <f t="shared" si="1"/>
        <v>199.92000000000002</v>
      </c>
      <c r="K66" t="s">
        <v>176</v>
      </c>
    </row>
    <row r="67" spans="1:9" ht="12.75">
      <c r="A67" s="53"/>
      <c r="B67" s="21" t="s">
        <v>36</v>
      </c>
      <c r="C67" s="21"/>
      <c r="D67" s="22"/>
      <c r="E67" s="23"/>
      <c r="F67" s="23"/>
      <c r="G67" s="23"/>
      <c r="H67" s="100">
        <f>SUM(H61:H66)</f>
        <v>6370.8751999999995</v>
      </c>
      <c r="I67" s="4"/>
    </row>
    <row r="68" spans="2:8" ht="6.75" customHeight="1">
      <c r="B68" s="18"/>
      <c r="C68" s="18"/>
      <c r="D68" s="18"/>
      <c r="E68" s="18"/>
      <c r="F68" s="18"/>
      <c r="G68" s="18"/>
      <c r="H68" s="9"/>
    </row>
    <row r="69" spans="1:8" ht="12.75" customHeight="1">
      <c r="A69" s="8">
        <v>8</v>
      </c>
      <c r="B69" s="1" t="s">
        <v>51</v>
      </c>
      <c r="C69" s="1"/>
      <c r="D69" s="18"/>
      <c r="E69" s="18"/>
      <c r="F69" s="18"/>
      <c r="G69" s="18"/>
      <c r="H69" s="9"/>
    </row>
    <row r="70" spans="1:8" ht="12.75">
      <c r="A70" s="8" t="s">
        <v>240</v>
      </c>
      <c r="B70" s="1" t="s">
        <v>238</v>
      </c>
      <c r="C70" s="18"/>
      <c r="D70" s="18"/>
      <c r="E70" s="18"/>
      <c r="F70" s="18"/>
      <c r="G70" s="18"/>
      <c r="H70" s="9"/>
    </row>
    <row r="71" spans="1:8" ht="12.75">
      <c r="A71" s="92" t="s">
        <v>199</v>
      </c>
      <c r="B71" s="72" t="s">
        <v>146</v>
      </c>
      <c r="C71" s="73"/>
      <c r="D71" s="71" t="s">
        <v>5</v>
      </c>
      <c r="E71" s="17">
        <v>23</v>
      </c>
      <c r="F71" s="17">
        <v>21.35</v>
      </c>
      <c r="G71" s="17">
        <v>31.52</v>
      </c>
      <c r="H71" s="2">
        <f aca="true" t="shared" si="2" ref="H71:H77">E71*(F71+G71)</f>
        <v>1216.0100000000002</v>
      </c>
    </row>
    <row r="72" spans="1:8" ht="12.75">
      <c r="A72" s="92" t="s">
        <v>200</v>
      </c>
      <c r="B72" s="72" t="s">
        <v>147</v>
      </c>
      <c r="C72" s="73"/>
      <c r="D72" s="71" t="s">
        <v>5</v>
      </c>
      <c r="E72" s="17">
        <v>10</v>
      </c>
      <c r="F72" s="17">
        <v>14.29</v>
      </c>
      <c r="G72" s="17">
        <v>31.52</v>
      </c>
      <c r="H72" s="2">
        <f t="shared" si="2"/>
        <v>458.1</v>
      </c>
    </row>
    <row r="73" spans="1:8" ht="12.75">
      <c r="A73" s="92" t="s">
        <v>201</v>
      </c>
      <c r="B73" s="72" t="s">
        <v>148</v>
      </c>
      <c r="C73" s="73"/>
      <c r="D73" s="71" t="s">
        <v>5</v>
      </c>
      <c r="E73" s="17">
        <v>11</v>
      </c>
      <c r="F73" s="17">
        <v>56.23</v>
      </c>
      <c r="G73" s="17">
        <v>31.52</v>
      </c>
      <c r="H73" s="2">
        <f t="shared" si="2"/>
        <v>965.25</v>
      </c>
    </row>
    <row r="74" spans="1:10" ht="12.75">
      <c r="A74" s="92" t="s">
        <v>202</v>
      </c>
      <c r="B74" s="72" t="s">
        <v>149</v>
      </c>
      <c r="C74" s="73"/>
      <c r="D74" s="71" t="s">
        <v>116</v>
      </c>
      <c r="E74" s="17">
        <v>1</v>
      </c>
      <c r="F74" s="17">
        <v>236.3</v>
      </c>
      <c r="G74" s="17">
        <v>14.18</v>
      </c>
      <c r="H74" s="2">
        <f t="shared" si="2"/>
        <v>250.48000000000002</v>
      </c>
      <c r="I74" s="85"/>
      <c r="J74" s="86"/>
    </row>
    <row r="75" spans="1:8" ht="12.75">
      <c r="A75" s="92" t="s">
        <v>203</v>
      </c>
      <c r="B75" s="72" t="s">
        <v>150</v>
      </c>
      <c r="C75" s="73"/>
      <c r="D75" s="71" t="s">
        <v>116</v>
      </c>
      <c r="E75" s="17">
        <v>5</v>
      </c>
      <c r="F75" s="17">
        <v>7.32</v>
      </c>
      <c r="G75" s="17">
        <v>2.38</v>
      </c>
      <c r="H75" s="2">
        <f t="shared" si="2"/>
        <v>48.5</v>
      </c>
    </row>
    <row r="76" spans="1:8" ht="12.75">
      <c r="A76" s="92" t="s">
        <v>204</v>
      </c>
      <c r="B76" s="72" t="s">
        <v>152</v>
      </c>
      <c r="C76" s="73"/>
      <c r="D76" s="71" t="s">
        <v>6</v>
      </c>
      <c r="E76" s="17">
        <v>2</v>
      </c>
      <c r="F76" s="17">
        <v>476.4</v>
      </c>
      <c r="G76" s="17">
        <v>7.09</v>
      </c>
      <c r="H76" s="2">
        <f t="shared" si="2"/>
        <v>966.9799999999999</v>
      </c>
    </row>
    <row r="77" spans="1:8" ht="12.75">
      <c r="A77" s="92" t="s">
        <v>205</v>
      </c>
      <c r="B77" s="72" t="s">
        <v>151</v>
      </c>
      <c r="C77" s="73"/>
      <c r="D77" s="71" t="s">
        <v>116</v>
      </c>
      <c r="E77" s="17">
        <v>5</v>
      </c>
      <c r="F77" s="17">
        <v>7.32</v>
      </c>
      <c r="G77" s="17">
        <v>2.38</v>
      </c>
      <c r="H77" s="2">
        <f t="shared" si="2"/>
        <v>48.5</v>
      </c>
    </row>
    <row r="78" spans="1:9" s="18" customFormat="1" ht="12.75">
      <c r="A78" s="8" t="s">
        <v>206</v>
      </c>
      <c r="B78" s="1" t="s">
        <v>239</v>
      </c>
      <c r="H78" s="23"/>
      <c r="I78" s="54"/>
    </row>
    <row r="79" spans="1:9" ht="12.75">
      <c r="A79" s="66" t="s">
        <v>207</v>
      </c>
      <c r="B79" s="72" t="s">
        <v>138</v>
      </c>
      <c r="C79" s="73"/>
      <c r="D79" s="71" t="s">
        <v>5</v>
      </c>
      <c r="E79" s="17">
        <v>5</v>
      </c>
      <c r="F79" s="19">
        <v>685.73</v>
      </c>
      <c r="G79" s="19">
        <v>23.84</v>
      </c>
      <c r="H79" s="2">
        <f aca="true" t="shared" si="3" ref="H79:H87">E79*(F79+G79)</f>
        <v>3547.8500000000004</v>
      </c>
      <c r="I79" s="4"/>
    </row>
    <row r="80" spans="1:9" ht="12.75">
      <c r="A80" s="66" t="s">
        <v>208</v>
      </c>
      <c r="B80" s="72" t="s">
        <v>139</v>
      </c>
      <c r="C80" s="73"/>
      <c r="D80" s="71" t="s">
        <v>5</v>
      </c>
      <c r="E80" s="17">
        <v>9</v>
      </c>
      <c r="F80" s="19">
        <v>50.89</v>
      </c>
      <c r="G80" s="19">
        <v>7.94</v>
      </c>
      <c r="H80" s="2">
        <f t="shared" si="3"/>
        <v>529.47</v>
      </c>
      <c r="I80" s="4"/>
    </row>
    <row r="81" spans="1:9" ht="12.75">
      <c r="A81" s="66" t="s">
        <v>209</v>
      </c>
      <c r="B81" s="72" t="s">
        <v>140</v>
      </c>
      <c r="C81" s="73"/>
      <c r="D81" s="71" t="s">
        <v>5</v>
      </c>
      <c r="E81" s="17">
        <v>1</v>
      </c>
      <c r="F81" s="19">
        <v>219.26</v>
      </c>
      <c r="G81" s="19">
        <v>31.8</v>
      </c>
      <c r="H81" s="2">
        <f t="shared" si="3"/>
        <v>251.06</v>
      </c>
      <c r="I81" s="4"/>
    </row>
    <row r="82" spans="1:9" ht="12.75">
      <c r="A82" s="66" t="s">
        <v>210</v>
      </c>
      <c r="B82" s="72" t="s">
        <v>141</v>
      </c>
      <c r="C82" s="73"/>
      <c r="D82" s="71" t="s">
        <v>5</v>
      </c>
      <c r="E82" s="17">
        <v>2</v>
      </c>
      <c r="F82" s="19">
        <v>815.03</v>
      </c>
      <c r="G82" s="19">
        <v>27.82</v>
      </c>
      <c r="H82" s="2">
        <f t="shared" si="3"/>
        <v>1685.7</v>
      </c>
      <c r="I82" s="4"/>
    </row>
    <row r="83" spans="1:9" ht="12.75">
      <c r="A83" s="66" t="s">
        <v>211</v>
      </c>
      <c r="B83" s="72" t="s">
        <v>142</v>
      </c>
      <c r="C83" s="73"/>
      <c r="D83" s="71" t="s">
        <v>116</v>
      </c>
      <c r="E83" s="17">
        <v>3</v>
      </c>
      <c r="F83" s="19">
        <v>474</v>
      </c>
      <c r="G83" s="19">
        <v>2.95</v>
      </c>
      <c r="H83" s="2">
        <f t="shared" si="3"/>
        <v>1430.85</v>
      </c>
      <c r="I83" s="4"/>
    </row>
    <row r="84" spans="1:9" ht="12.75">
      <c r="A84" s="66" t="s">
        <v>212</v>
      </c>
      <c r="B84" s="72" t="s">
        <v>93</v>
      </c>
      <c r="C84" s="73"/>
      <c r="D84" s="71" t="s">
        <v>116</v>
      </c>
      <c r="E84" s="17">
        <v>3</v>
      </c>
      <c r="F84" s="17">
        <v>65.21</v>
      </c>
      <c r="G84" s="17">
        <v>63.04</v>
      </c>
      <c r="H84" s="2">
        <f t="shared" si="3"/>
        <v>384.75</v>
      </c>
      <c r="I84" s="4"/>
    </row>
    <row r="85" spans="1:9" ht="12.75">
      <c r="A85" s="66" t="s">
        <v>213</v>
      </c>
      <c r="B85" s="72" t="s">
        <v>143</v>
      </c>
      <c r="C85" s="73"/>
      <c r="D85" s="71" t="s">
        <v>116</v>
      </c>
      <c r="E85" s="17">
        <v>4</v>
      </c>
      <c r="F85" s="17">
        <v>5.05</v>
      </c>
      <c r="G85" s="17">
        <v>2.39</v>
      </c>
      <c r="H85" s="2">
        <f t="shared" si="3"/>
        <v>29.759999999999998</v>
      </c>
      <c r="I85" s="4"/>
    </row>
    <row r="86" spans="1:9" ht="12.75">
      <c r="A86" s="66" t="s">
        <v>214</v>
      </c>
      <c r="B86" s="72" t="s">
        <v>144</v>
      </c>
      <c r="C86" s="73"/>
      <c r="D86" s="71" t="s">
        <v>116</v>
      </c>
      <c r="E86" s="17">
        <v>1</v>
      </c>
      <c r="F86" s="17">
        <v>1555.87</v>
      </c>
      <c r="G86" s="17">
        <v>43.5</v>
      </c>
      <c r="H86" s="2">
        <f t="shared" si="3"/>
        <v>1599.37</v>
      </c>
      <c r="I86" s="4"/>
    </row>
    <row r="87" spans="1:9" ht="12.75">
      <c r="A87" s="66" t="s">
        <v>215</v>
      </c>
      <c r="B87" s="72" t="s">
        <v>145</v>
      </c>
      <c r="C87" s="73"/>
      <c r="D87" s="71" t="s">
        <v>116</v>
      </c>
      <c r="E87" s="17">
        <v>1</v>
      </c>
      <c r="F87" s="17">
        <v>747.97</v>
      </c>
      <c r="G87" s="17">
        <v>275.21</v>
      </c>
      <c r="H87" s="2">
        <f t="shared" si="3"/>
        <v>1023.1800000000001</v>
      </c>
      <c r="I87" s="4"/>
    </row>
    <row r="88" spans="1:9" ht="12.75">
      <c r="A88" s="52" t="s">
        <v>216</v>
      </c>
      <c r="B88" s="1" t="s">
        <v>241</v>
      </c>
      <c r="C88" s="21"/>
      <c r="D88" s="22"/>
      <c r="E88" s="23"/>
      <c r="F88" s="23"/>
      <c r="G88" s="23"/>
      <c r="H88" s="9"/>
      <c r="I88" s="4"/>
    </row>
    <row r="89" spans="1:9" ht="12.75">
      <c r="A89" s="66" t="s">
        <v>217</v>
      </c>
      <c r="B89" s="72" t="s">
        <v>153</v>
      </c>
      <c r="C89" s="73"/>
      <c r="D89" s="71" t="s">
        <v>116</v>
      </c>
      <c r="E89" s="17">
        <v>1</v>
      </c>
      <c r="F89" s="17">
        <v>316</v>
      </c>
      <c r="G89" s="17">
        <v>31.8</v>
      </c>
      <c r="H89" s="2">
        <f>E89*(F89+G89)</f>
        <v>347.8</v>
      </c>
      <c r="I89" s="4"/>
    </row>
    <row r="90" spans="1:9" ht="12.75">
      <c r="A90" s="66" t="s">
        <v>218</v>
      </c>
      <c r="B90" s="72" t="s">
        <v>154</v>
      </c>
      <c r="C90" s="73"/>
      <c r="D90" s="71" t="s">
        <v>116</v>
      </c>
      <c r="E90" s="17">
        <v>5</v>
      </c>
      <c r="F90" s="19">
        <v>685.73</v>
      </c>
      <c r="G90" s="19">
        <v>23.84</v>
      </c>
      <c r="H90" s="2">
        <f>E90*(F90+G90)</f>
        <v>3547.8500000000004</v>
      </c>
      <c r="I90" s="4"/>
    </row>
    <row r="91" spans="1:9" ht="12.75">
      <c r="A91" s="66" t="s">
        <v>219</v>
      </c>
      <c r="B91" s="72" t="s">
        <v>155</v>
      </c>
      <c r="C91" s="73"/>
      <c r="D91" s="71" t="s">
        <v>116</v>
      </c>
      <c r="E91" s="17">
        <v>2</v>
      </c>
      <c r="F91" s="19">
        <v>367.43</v>
      </c>
      <c r="G91" s="19">
        <v>27.82</v>
      </c>
      <c r="H91" s="2">
        <f>E91*(F91+G91)</f>
        <v>790.5</v>
      </c>
      <c r="I91" s="4"/>
    </row>
    <row r="92" spans="1:9" ht="12.75">
      <c r="A92" s="66" t="s">
        <v>220</v>
      </c>
      <c r="B92" s="72" t="s">
        <v>156</v>
      </c>
      <c r="C92" s="73"/>
      <c r="D92" s="71" t="s">
        <v>116</v>
      </c>
      <c r="E92" s="17">
        <v>1</v>
      </c>
      <c r="F92" s="19">
        <v>149.76</v>
      </c>
      <c r="G92" s="19">
        <v>7.94</v>
      </c>
      <c r="H92" s="2">
        <f>E92*(F92+G92)</f>
        <v>157.7</v>
      </c>
      <c r="I92" s="4"/>
    </row>
    <row r="93" spans="1:9" ht="12.75">
      <c r="A93" s="55"/>
      <c r="B93" s="49" t="s">
        <v>36</v>
      </c>
      <c r="C93" s="49"/>
      <c r="D93" s="22"/>
      <c r="E93" s="23"/>
      <c r="F93" s="23"/>
      <c r="G93" s="23"/>
      <c r="H93" s="100">
        <f>SUM(H71:H92)</f>
        <v>19279.66</v>
      </c>
      <c r="I93" s="4"/>
    </row>
    <row r="94" spans="1:9" ht="6.75" customHeight="1">
      <c r="A94" s="55"/>
      <c r="B94" s="49"/>
      <c r="C94" s="49"/>
      <c r="D94" s="22"/>
      <c r="E94" s="23"/>
      <c r="F94" s="23"/>
      <c r="G94" s="23"/>
      <c r="H94" s="9"/>
      <c r="I94" s="4"/>
    </row>
    <row r="95" spans="1:9" ht="12.75">
      <c r="A95" s="8">
        <v>9</v>
      </c>
      <c r="B95" s="1" t="s">
        <v>54</v>
      </c>
      <c r="C95" s="1"/>
      <c r="D95" s="18"/>
      <c r="E95" s="18"/>
      <c r="F95" s="18"/>
      <c r="G95" s="18"/>
      <c r="H95" s="9"/>
      <c r="I95" s="4"/>
    </row>
    <row r="96" spans="1:9" ht="12.75">
      <c r="A96" s="65" t="s">
        <v>49</v>
      </c>
      <c r="B96" s="72" t="s">
        <v>96</v>
      </c>
      <c r="C96" s="73"/>
      <c r="D96" s="71" t="s">
        <v>2</v>
      </c>
      <c r="E96" s="17">
        <v>321.23</v>
      </c>
      <c r="F96" s="17">
        <v>2.69</v>
      </c>
      <c r="G96" s="17">
        <v>4.26</v>
      </c>
      <c r="H96" s="2">
        <f>E96*(F96+G96)</f>
        <v>2232.5485</v>
      </c>
      <c r="I96" s="4"/>
    </row>
    <row r="97" spans="1:9" ht="12.75">
      <c r="A97" s="65" t="s">
        <v>173</v>
      </c>
      <c r="B97" s="93" t="s">
        <v>128</v>
      </c>
      <c r="C97" s="94"/>
      <c r="D97" s="87" t="s">
        <v>2</v>
      </c>
      <c r="E97" s="17">
        <v>321.23</v>
      </c>
      <c r="F97" s="17">
        <v>1.87</v>
      </c>
      <c r="G97" s="17">
        <v>1.74</v>
      </c>
      <c r="H97" s="2">
        <f>E97*(F97+G97)</f>
        <v>1159.6403000000003</v>
      </c>
      <c r="I97" s="4"/>
    </row>
    <row r="98" spans="1:9" ht="12.75">
      <c r="A98" s="65" t="s">
        <v>174</v>
      </c>
      <c r="B98" s="93" t="s">
        <v>250</v>
      </c>
      <c r="C98" s="94"/>
      <c r="D98" s="87" t="s">
        <v>2</v>
      </c>
      <c r="E98" s="17">
        <v>321.23</v>
      </c>
      <c r="F98" s="17">
        <v>5.52</v>
      </c>
      <c r="G98" s="17">
        <v>2.86</v>
      </c>
      <c r="H98" s="2">
        <f>E98*(F98+G98)</f>
        <v>2691.9074</v>
      </c>
      <c r="I98" s="4"/>
    </row>
    <row r="99" spans="1:9" ht="12.75">
      <c r="A99" s="65" t="s">
        <v>249</v>
      </c>
      <c r="B99" s="93" t="s">
        <v>129</v>
      </c>
      <c r="C99" s="94"/>
      <c r="D99" s="87" t="s">
        <v>2</v>
      </c>
      <c r="E99" s="17">
        <v>321.23</v>
      </c>
      <c r="F99" s="17">
        <v>0.71</v>
      </c>
      <c r="G99" s="17">
        <v>3.79</v>
      </c>
      <c r="H99" s="2">
        <f>E99*(F99+G99)</f>
        <v>1445.535</v>
      </c>
      <c r="I99" s="4"/>
    </row>
    <row r="100" spans="1:9" ht="12.75">
      <c r="A100" s="55"/>
      <c r="B100" s="49" t="s">
        <v>36</v>
      </c>
      <c r="C100" s="49"/>
      <c r="D100" s="22"/>
      <c r="E100" s="23"/>
      <c r="F100" s="23"/>
      <c r="G100" s="23"/>
      <c r="H100" s="100">
        <f>SUM(H96:H99)</f>
        <v>7529.6312</v>
      </c>
      <c r="I100" s="4"/>
    </row>
    <row r="101" spans="1:9" ht="6.75" customHeight="1">
      <c r="A101" s="55"/>
      <c r="B101" s="49"/>
      <c r="C101" s="49"/>
      <c r="D101" s="22"/>
      <c r="E101" s="23"/>
      <c r="F101" s="23"/>
      <c r="G101" s="23"/>
      <c r="H101" s="9"/>
      <c r="I101" s="4"/>
    </row>
    <row r="102" spans="1:9" ht="12.75">
      <c r="A102" s="8">
        <v>10</v>
      </c>
      <c r="B102" s="1" t="s">
        <v>56</v>
      </c>
      <c r="C102" s="1"/>
      <c r="D102" s="22"/>
      <c r="E102" s="23"/>
      <c r="F102" s="23"/>
      <c r="G102" s="23"/>
      <c r="H102" s="9"/>
      <c r="I102" s="4"/>
    </row>
    <row r="103" spans="1:9" ht="12.75">
      <c r="A103" s="68" t="s">
        <v>52</v>
      </c>
      <c r="B103" s="74" t="s">
        <v>130</v>
      </c>
      <c r="C103" s="75"/>
      <c r="D103" s="71" t="s">
        <v>2</v>
      </c>
      <c r="E103" s="17">
        <v>166</v>
      </c>
      <c r="F103" s="17">
        <v>2.08</v>
      </c>
      <c r="G103" s="17">
        <v>5.05</v>
      </c>
      <c r="H103" s="2">
        <f>E103*(F103+G103)</f>
        <v>1183.58</v>
      </c>
      <c r="I103" s="4"/>
    </row>
    <row r="104" spans="1:9" ht="12.75">
      <c r="A104" s="68" t="s">
        <v>53</v>
      </c>
      <c r="B104" s="74" t="s">
        <v>128</v>
      </c>
      <c r="C104" s="75"/>
      <c r="D104" s="71" t="s">
        <v>2</v>
      </c>
      <c r="E104" s="17">
        <v>166</v>
      </c>
      <c r="F104" s="17">
        <v>1.87</v>
      </c>
      <c r="G104" s="17">
        <v>1.74</v>
      </c>
      <c r="H104" s="2">
        <f>E104*(F104+G104)</f>
        <v>599.2600000000001</v>
      </c>
      <c r="I104" s="4"/>
    </row>
    <row r="105" spans="1:9" ht="12.75">
      <c r="A105" s="55"/>
      <c r="B105" s="49" t="s">
        <v>36</v>
      </c>
      <c r="C105" s="49"/>
      <c r="D105" s="22"/>
      <c r="E105" s="23"/>
      <c r="F105" s="23"/>
      <c r="G105" s="23"/>
      <c r="H105" s="100">
        <f>SUM(H103:H104)</f>
        <v>1782.8400000000001</v>
      </c>
      <c r="I105" s="4"/>
    </row>
    <row r="106" spans="1:9" ht="6.75" customHeight="1">
      <c r="A106" s="55"/>
      <c r="B106" s="49"/>
      <c r="C106" s="49"/>
      <c r="D106" s="22"/>
      <c r="E106" s="23"/>
      <c r="F106" s="23"/>
      <c r="G106" s="23"/>
      <c r="H106" s="9"/>
      <c r="I106" s="4"/>
    </row>
    <row r="107" spans="1:9" ht="12.75">
      <c r="A107" s="8">
        <v>11</v>
      </c>
      <c r="B107" s="1" t="s">
        <v>58</v>
      </c>
      <c r="C107" s="1"/>
      <c r="D107" s="18"/>
      <c r="E107" s="18"/>
      <c r="F107" s="18"/>
      <c r="G107" s="18"/>
      <c r="H107" s="9"/>
      <c r="I107" s="4"/>
    </row>
    <row r="108" spans="1:9" ht="12.75">
      <c r="A108" s="67" t="s">
        <v>55</v>
      </c>
      <c r="B108" s="72" t="s">
        <v>94</v>
      </c>
      <c r="C108" s="73"/>
      <c r="D108" s="71" t="s">
        <v>2</v>
      </c>
      <c r="E108" s="17">
        <v>63.83</v>
      </c>
      <c r="F108" s="17">
        <v>7.36</v>
      </c>
      <c r="G108" s="17">
        <v>3</v>
      </c>
      <c r="H108" s="2">
        <f>E108*(F108+G108)</f>
        <v>661.2787999999999</v>
      </c>
      <c r="I108" s="4"/>
    </row>
    <row r="109" spans="1:9" ht="12.75">
      <c r="A109" s="67" t="s">
        <v>131</v>
      </c>
      <c r="B109" s="72" t="s">
        <v>95</v>
      </c>
      <c r="C109" s="73"/>
      <c r="D109" s="71" t="s">
        <v>2</v>
      </c>
      <c r="E109" s="17">
        <v>63.83</v>
      </c>
      <c r="F109" s="17">
        <v>33.21</v>
      </c>
      <c r="G109" s="17">
        <v>1.04</v>
      </c>
      <c r="H109" s="2">
        <f>E109*(F109+G109)</f>
        <v>2186.1775</v>
      </c>
      <c r="I109" s="4"/>
    </row>
    <row r="110" spans="1:9" ht="12.75">
      <c r="A110" s="67" t="s">
        <v>221</v>
      </c>
      <c r="B110" s="72" t="s">
        <v>66</v>
      </c>
      <c r="C110" s="73"/>
      <c r="D110" s="71" t="s">
        <v>4</v>
      </c>
      <c r="E110" s="17">
        <v>62</v>
      </c>
      <c r="F110" s="17">
        <v>6.49</v>
      </c>
      <c r="G110" s="17">
        <v>0.21</v>
      </c>
      <c r="H110" s="2">
        <f>E110*(F110+G110)</f>
        <v>415.40000000000003</v>
      </c>
      <c r="I110" s="4"/>
    </row>
    <row r="111" spans="1:9" ht="12.75">
      <c r="A111" s="55"/>
      <c r="B111" s="49" t="s">
        <v>36</v>
      </c>
      <c r="C111" s="49"/>
      <c r="D111" s="22"/>
      <c r="E111" s="23"/>
      <c r="F111" s="23"/>
      <c r="G111" s="23"/>
      <c r="H111" s="100">
        <f>SUM(H108:H110)</f>
        <v>3262.8563</v>
      </c>
      <c r="I111" s="4"/>
    </row>
    <row r="112" spans="1:9" ht="6.75" customHeight="1">
      <c r="A112" s="55"/>
      <c r="B112" s="49"/>
      <c r="C112" s="49"/>
      <c r="D112" s="22"/>
      <c r="E112" s="23"/>
      <c r="F112" s="23"/>
      <c r="G112" s="23"/>
      <c r="H112" s="9"/>
      <c r="I112" s="4"/>
    </row>
    <row r="113" spans="1:9" ht="12.75">
      <c r="A113" s="8">
        <v>12</v>
      </c>
      <c r="B113" s="1" t="s">
        <v>59</v>
      </c>
      <c r="C113" s="1"/>
      <c r="D113" s="22"/>
      <c r="E113" s="23"/>
      <c r="F113" s="23"/>
      <c r="G113" s="23"/>
      <c r="H113" s="9"/>
      <c r="I113" s="4"/>
    </row>
    <row r="114" spans="1:9" ht="12.75">
      <c r="A114" s="92" t="s">
        <v>57</v>
      </c>
      <c r="B114" s="72" t="s">
        <v>98</v>
      </c>
      <c r="C114" s="73"/>
      <c r="D114" s="71" t="s">
        <v>6</v>
      </c>
      <c r="E114" s="17">
        <v>5</v>
      </c>
      <c r="F114" s="17">
        <v>354.72</v>
      </c>
      <c r="G114" s="17">
        <v>36.22</v>
      </c>
      <c r="H114" s="2">
        <f>E114*(F114+G114)</f>
        <v>1954.7000000000003</v>
      </c>
      <c r="I114" s="4"/>
    </row>
    <row r="115" spans="1:9" ht="12.75">
      <c r="A115" s="92" t="s">
        <v>165</v>
      </c>
      <c r="B115" s="72" t="s">
        <v>125</v>
      </c>
      <c r="C115" s="73"/>
      <c r="D115" s="71" t="s">
        <v>6</v>
      </c>
      <c r="E115" s="17">
        <v>4</v>
      </c>
      <c r="F115" s="17">
        <v>348.23</v>
      </c>
      <c r="G115" s="17">
        <v>36.22</v>
      </c>
      <c r="H115" s="2">
        <f>E115*(F115+G115)</f>
        <v>1537.8000000000002</v>
      </c>
      <c r="I115" s="4"/>
    </row>
    <row r="116" spans="1:9" ht="12.75">
      <c r="A116" s="92" t="s">
        <v>222</v>
      </c>
      <c r="B116" s="72" t="s">
        <v>97</v>
      </c>
      <c r="C116" s="73"/>
      <c r="D116" s="71" t="s">
        <v>6</v>
      </c>
      <c r="E116" s="17">
        <v>9</v>
      </c>
      <c r="F116" s="17">
        <v>89.87</v>
      </c>
      <c r="G116" s="17">
        <v>31.52</v>
      </c>
      <c r="H116" s="2">
        <f>E116*(F116+G116)</f>
        <v>1092.51</v>
      </c>
      <c r="I116" s="4"/>
    </row>
    <row r="117" spans="1:9" ht="12.75">
      <c r="A117" s="20"/>
      <c r="B117" s="49" t="s">
        <v>36</v>
      </c>
      <c r="C117" s="21"/>
      <c r="D117" s="22"/>
      <c r="E117" s="23"/>
      <c r="F117" s="23"/>
      <c r="G117" s="23"/>
      <c r="H117" s="100">
        <f>SUM(H114:H116)</f>
        <v>4585.01</v>
      </c>
      <c r="I117" s="4"/>
    </row>
    <row r="118" spans="2:8" ht="6.75" customHeight="1">
      <c r="B118" s="18"/>
      <c r="C118" s="18"/>
      <c r="D118" s="18"/>
      <c r="E118" s="18"/>
      <c r="F118" s="18"/>
      <c r="G118" s="18"/>
      <c r="H118" s="9"/>
    </row>
    <row r="119" spans="1:8" ht="12.75">
      <c r="A119" s="8">
        <v>13</v>
      </c>
      <c r="B119" s="1" t="s">
        <v>61</v>
      </c>
      <c r="C119" s="1"/>
      <c r="D119" s="18"/>
      <c r="E119" s="18"/>
      <c r="F119" s="18"/>
      <c r="G119" s="18"/>
      <c r="H119" s="9"/>
    </row>
    <row r="120" spans="1:8" ht="12.75">
      <c r="A120" s="56" t="s">
        <v>223</v>
      </c>
      <c r="B120" s="1" t="s">
        <v>242</v>
      </c>
      <c r="C120" s="21"/>
      <c r="D120" s="22"/>
      <c r="E120" s="23"/>
      <c r="F120" s="23"/>
      <c r="G120" s="23"/>
      <c r="H120" s="9"/>
    </row>
    <row r="121" spans="1:8" ht="12.75">
      <c r="A121" s="103" t="s">
        <v>243</v>
      </c>
      <c r="B121" s="72" t="s">
        <v>170</v>
      </c>
      <c r="C121" s="73"/>
      <c r="D121" s="71" t="s">
        <v>6</v>
      </c>
      <c r="E121" s="17">
        <v>1</v>
      </c>
      <c r="F121" s="17">
        <v>165.36</v>
      </c>
      <c r="G121" s="17">
        <v>31.52</v>
      </c>
      <c r="H121" s="2">
        <f>E121*(F121+G121)</f>
        <v>196.88000000000002</v>
      </c>
    </row>
    <row r="122" spans="1:8" ht="12.75">
      <c r="A122" s="103" t="s">
        <v>244</v>
      </c>
      <c r="B122" s="72" t="s">
        <v>127</v>
      </c>
      <c r="C122" s="73"/>
      <c r="D122" s="71" t="s">
        <v>2</v>
      </c>
      <c r="E122" s="17">
        <v>6.96</v>
      </c>
      <c r="F122" s="17">
        <v>541.33</v>
      </c>
      <c r="G122" s="17">
        <v>11.33</v>
      </c>
      <c r="H122" s="2">
        <f>E122*(F122+G122)</f>
        <v>3846.5136000000007</v>
      </c>
    </row>
    <row r="123" spans="1:8" ht="12.75">
      <c r="A123" s="103" t="s">
        <v>245</v>
      </c>
      <c r="B123" s="72" t="s">
        <v>68</v>
      </c>
      <c r="C123" s="73"/>
      <c r="D123" s="71" t="s">
        <v>2</v>
      </c>
      <c r="E123" s="17">
        <v>5.8</v>
      </c>
      <c r="F123" s="17">
        <v>111</v>
      </c>
      <c r="G123" s="17">
        <v>11.9</v>
      </c>
      <c r="H123" s="2">
        <f>E123*(F123+G123)</f>
        <v>712.82</v>
      </c>
    </row>
    <row r="124" spans="1:8" ht="12.75">
      <c r="A124" s="103" t="s">
        <v>246</v>
      </c>
      <c r="B124" s="93" t="s">
        <v>126</v>
      </c>
      <c r="C124" s="94"/>
      <c r="D124" s="87" t="s">
        <v>2</v>
      </c>
      <c r="E124" s="17">
        <v>1.68</v>
      </c>
      <c r="F124" s="17">
        <v>229.46</v>
      </c>
      <c r="G124" s="17">
        <v>13.21</v>
      </c>
      <c r="H124" s="2">
        <f>E124*(F124+G124)</f>
        <v>407.6856</v>
      </c>
    </row>
    <row r="125" spans="1:8" ht="12.75">
      <c r="A125" s="20"/>
      <c r="B125" s="21" t="s">
        <v>60</v>
      </c>
      <c r="C125" s="21"/>
      <c r="D125" s="22"/>
      <c r="E125" s="23"/>
      <c r="F125" s="23"/>
      <c r="G125" s="23"/>
      <c r="H125" s="100">
        <f>SUM(H121:H124)</f>
        <v>5163.899200000001</v>
      </c>
    </row>
    <row r="126" spans="1:8" ht="6.75" customHeight="1">
      <c r="A126" s="20"/>
      <c r="B126" s="21"/>
      <c r="C126" s="21"/>
      <c r="D126" s="22"/>
      <c r="E126" s="23"/>
      <c r="F126" s="23"/>
      <c r="G126" s="23"/>
      <c r="H126" s="9"/>
    </row>
    <row r="127" spans="1:8" ht="12.75">
      <c r="A127" s="52">
        <v>14</v>
      </c>
      <c r="B127" s="57" t="s">
        <v>63</v>
      </c>
      <c r="C127" s="57"/>
      <c r="D127" s="22"/>
      <c r="E127" s="23"/>
      <c r="F127" s="23"/>
      <c r="G127" s="23"/>
      <c r="H127" s="9"/>
    </row>
    <row r="128" spans="1:8" ht="12.75">
      <c r="A128" s="92" t="s">
        <v>224</v>
      </c>
      <c r="B128" s="97" t="s">
        <v>137</v>
      </c>
      <c r="C128" s="98"/>
      <c r="D128" s="99" t="s">
        <v>2</v>
      </c>
      <c r="E128" s="90">
        <v>7.05</v>
      </c>
      <c r="F128" s="90">
        <v>48</v>
      </c>
      <c r="G128" s="90">
        <v>13.8</v>
      </c>
      <c r="H128" s="91">
        <f>E128*(F128+G128)</f>
        <v>435.68999999999994</v>
      </c>
    </row>
    <row r="129" spans="1:9" ht="12.75">
      <c r="A129" s="20"/>
      <c r="B129" s="21" t="s">
        <v>36</v>
      </c>
      <c r="C129" s="21"/>
      <c r="D129" s="22"/>
      <c r="E129" s="23"/>
      <c r="F129" s="23"/>
      <c r="G129" s="23"/>
      <c r="H129" s="100">
        <f>SUM(H128:H128)</f>
        <v>435.68999999999994</v>
      </c>
      <c r="I129" s="4"/>
    </row>
    <row r="130" spans="1:8" ht="6.75" customHeight="1">
      <c r="A130" s="20"/>
      <c r="B130" s="21"/>
      <c r="C130" s="21"/>
      <c r="D130" s="22"/>
      <c r="E130" s="23"/>
      <c r="F130" s="23"/>
      <c r="G130" s="23"/>
      <c r="H130" s="9"/>
    </row>
    <row r="131" spans="1:8" ht="12.75">
      <c r="A131" s="8">
        <v>15</v>
      </c>
      <c r="B131" s="1" t="s">
        <v>13</v>
      </c>
      <c r="C131" s="1"/>
      <c r="D131" s="18"/>
      <c r="E131" s="18"/>
      <c r="F131" s="18"/>
      <c r="G131" s="18"/>
      <c r="H131" s="9"/>
    </row>
    <row r="132" spans="1:8" ht="12.75">
      <c r="A132" s="67" t="s">
        <v>225</v>
      </c>
      <c r="B132" s="72" t="s">
        <v>132</v>
      </c>
      <c r="C132" s="73"/>
      <c r="D132" s="71" t="s">
        <v>2</v>
      </c>
      <c r="E132" s="17">
        <v>487.23</v>
      </c>
      <c r="F132" s="17">
        <v>3.91</v>
      </c>
      <c r="G132" s="17">
        <v>2.04</v>
      </c>
      <c r="H132" s="2">
        <f>E132*(F132+G132)</f>
        <v>2899.0185</v>
      </c>
    </row>
    <row r="133" spans="1:8" ht="12.75">
      <c r="A133" s="67" t="s">
        <v>62</v>
      </c>
      <c r="B133" s="72" t="s">
        <v>133</v>
      </c>
      <c r="C133" s="73"/>
      <c r="D133" s="71" t="s">
        <v>2</v>
      </c>
      <c r="E133" s="17">
        <v>321.23</v>
      </c>
      <c r="F133" s="17">
        <v>3.54</v>
      </c>
      <c r="G133" s="17">
        <v>2.04</v>
      </c>
      <c r="H133" s="2">
        <f>E133*(F133+G133)</f>
        <v>1792.4634</v>
      </c>
    </row>
    <row r="134" spans="1:12" ht="12.75">
      <c r="A134" s="67" t="s">
        <v>226</v>
      </c>
      <c r="B134" s="74" t="s">
        <v>134</v>
      </c>
      <c r="C134" s="75"/>
      <c r="D134" s="71" t="s">
        <v>2</v>
      </c>
      <c r="E134" s="17">
        <v>321.23</v>
      </c>
      <c r="F134" s="17">
        <v>3.83</v>
      </c>
      <c r="G134" s="17">
        <v>3.61</v>
      </c>
      <c r="H134" s="2">
        <f>E134*(F134+G134)</f>
        <v>2389.9512</v>
      </c>
      <c r="L134" s="20"/>
    </row>
    <row r="135" spans="1:8" ht="12.75">
      <c r="A135" s="67" t="s">
        <v>227</v>
      </c>
      <c r="B135" s="74" t="s">
        <v>135</v>
      </c>
      <c r="C135" s="75"/>
      <c r="D135" s="71" t="s">
        <v>2</v>
      </c>
      <c r="E135" s="17">
        <v>3.36</v>
      </c>
      <c r="F135" s="17">
        <v>8.66</v>
      </c>
      <c r="G135" s="17">
        <v>7.25</v>
      </c>
      <c r="H135" s="2">
        <f>E135*(F135+G135)</f>
        <v>53.4576</v>
      </c>
    </row>
    <row r="136" spans="1:8" ht="12.75">
      <c r="A136" s="67" t="s">
        <v>228</v>
      </c>
      <c r="B136" s="74" t="s">
        <v>136</v>
      </c>
      <c r="C136" s="75"/>
      <c r="D136" s="71" t="s">
        <v>2</v>
      </c>
      <c r="E136" s="17">
        <v>28.56</v>
      </c>
      <c r="F136" s="17">
        <v>7.39</v>
      </c>
      <c r="G136" s="17">
        <v>4.88</v>
      </c>
      <c r="H136" s="2">
        <f>E136*(F136+G136)</f>
        <v>350.4312</v>
      </c>
    </row>
    <row r="137" spans="1:8" ht="12.75">
      <c r="A137" s="8"/>
      <c r="B137" s="21" t="s">
        <v>60</v>
      </c>
      <c r="C137" s="21"/>
      <c r="D137" s="22"/>
      <c r="E137" s="23"/>
      <c r="F137" s="23"/>
      <c r="G137" s="23"/>
      <c r="H137" s="100">
        <f>SUM(H132:H136)</f>
        <v>7485.3219</v>
      </c>
    </row>
    <row r="138" spans="1:8" ht="9" customHeight="1">
      <c r="A138" s="8"/>
      <c r="B138" s="1"/>
      <c r="C138" s="1"/>
      <c r="D138" s="18"/>
      <c r="E138" s="18"/>
      <c r="F138" s="18"/>
      <c r="G138" s="18"/>
      <c r="H138" s="9"/>
    </row>
    <row r="139" spans="1:8" ht="12.75">
      <c r="A139" s="8">
        <v>16</v>
      </c>
      <c r="B139" s="1" t="s">
        <v>64</v>
      </c>
      <c r="C139" s="1"/>
      <c r="D139" s="18"/>
      <c r="E139" s="18"/>
      <c r="F139" s="18"/>
      <c r="G139" s="18"/>
      <c r="H139" s="9"/>
    </row>
    <row r="140" spans="1:8" ht="12.75">
      <c r="A140" s="67" t="s">
        <v>229</v>
      </c>
      <c r="B140" s="72" t="s">
        <v>184</v>
      </c>
      <c r="C140" s="73" t="s">
        <v>185</v>
      </c>
      <c r="D140" s="71" t="s">
        <v>186</v>
      </c>
      <c r="E140" s="17">
        <v>79</v>
      </c>
      <c r="F140" s="17">
        <v>15</v>
      </c>
      <c r="G140" s="17">
        <v>0.53</v>
      </c>
      <c r="H140" s="2">
        <f>E140*(F140+G140)</f>
        <v>1226.87</v>
      </c>
    </row>
    <row r="141" spans="1:9" ht="12.75">
      <c r="A141" s="8"/>
      <c r="B141" s="21" t="s">
        <v>60</v>
      </c>
      <c r="C141" s="21"/>
      <c r="D141" s="22"/>
      <c r="E141" s="23"/>
      <c r="F141" s="23"/>
      <c r="G141" s="23"/>
      <c r="H141" s="100">
        <f>SUM(H140:H140)</f>
        <v>1226.87</v>
      </c>
      <c r="I141" s="4"/>
    </row>
    <row r="142" spans="2:8" ht="6.75" customHeight="1">
      <c r="B142" s="18"/>
      <c r="C142" s="18"/>
      <c r="D142" s="18"/>
      <c r="E142" s="18"/>
      <c r="F142" s="18"/>
      <c r="G142" s="18"/>
      <c r="H142" s="9"/>
    </row>
    <row r="143" spans="1:8" ht="12.75">
      <c r="A143" s="8">
        <v>17</v>
      </c>
      <c r="B143" s="1" t="s">
        <v>65</v>
      </c>
      <c r="C143" s="1"/>
      <c r="D143" s="18"/>
      <c r="E143" s="18"/>
      <c r="F143" s="18"/>
      <c r="G143" s="18"/>
      <c r="H143" s="9"/>
    </row>
    <row r="144" spans="1:8" ht="12.75">
      <c r="A144" s="65" t="s">
        <v>104</v>
      </c>
      <c r="B144" s="93" t="s">
        <v>157</v>
      </c>
      <c r="C144" s="94"/>
      <c r="D144" s="87" t="s">
        <v>2</v>
      </c>
      <c r="E144" s="17">
        <v>7.05</v>
      </c>
      <c r="F144" s="17">
        <v>2.83</v>
      </c>
      <c r="G144" s="17">
        <v>1.92</v>
      </c>
      <c r="H144" s="2">
        <f>E144*(F144+G144)</f>
        <v>33.4875</v>
      </c>
    </row>
    <row r="145" spans="1:8" ht="12.75">
      <c r="A145" s="65" t="s">
        <v>105</v>
      </c>
      <c r="B145" s="93" t="s">
        <v>158</v>
      </c>
      <c r="C145" s="94"/>
      <c r="D145" s="87" t="s">
        <v>116</v>
      </c>
      <c r="E145" s="17">
        <v>1</v>
      </c>
      <c r="F145" s="17">
        <v>2.09</v>
      </c>
      <c r="G145" s="17">
        <v>1.6</v>
      </c>
      <c r="H145" s="2">
        <f>E145*(F145+G145)</f>
        <v>3.69</v>
      </c>
    </row>
    <row r="146" spans="1:8" ht="12.75">
      <c r="A146" s="65" t="s">
        <v>106</v>
      </c>
      <c r="B146" s="93" t="s">
        <v>159</v>
      </c>
      <c r="C146" s="94"/>
      <c r="D146" s="87" t="s">
        <v>116</v>
      </c>
      <c r="E146" s="17">
        <v>1</v>
      </c>
      <c r="F146" s="17"/>
      <c r="G146" s="17">
        <v>2.78</v>
      </c>
      <c r="H146" s="2">
        <f>E146*(F146+G146)</f>
        <v>2.78</v>
      </c>
    </row>
    <row r="147" spans="1:8" ht="12.75">
      <c r="A147" s="65" t="s">
        <v>67</v>
      </c>
      <c r="B147" s="93" t="s">
        <v>160</v>
      </c>
      <c r="C147" s="94"/>
      <c r="D147" s="87" t="s">
        <v>3</v>
      </c>
      <c r="E147" s="17">
        <v>1.5</v>
      </c>
      <c r="F147" s="17"/>
      <c r="G147" s="17">
        <v>12.78</v>
      </c>
      <c r="H147" s="2">
        <f>E147*(F147+G147)</f>
        <v>19.169999999999998</v>
      </c>
    </row>
    <row r="148" spans="1:8" ht="12.75">
      <c r="A148" s="8"/>
      <c r="B148" s="49" t="s">
        <v>60</v>
      </c>
      <c r="C148" s="21"/>
      <c r="D148" s="22"/>
      <c r="E148" s="23"/>
      <c r="F148" s="23"/>
      <c r="G148" s="23"/>
      <c r="H148" s="100">
        <f>SUM(H144:H147)</f>
        <v>59.1275</v>
      </c>
    </row>
    <row r="149" spans="2:6" ht="9" customHeight="1" thickBot="1">
      <c r="B149" s="18"/>
      <c r="C149" s="18"/>
      <c r="D149" s="18"/>
      <c r="E149" s="18"/>
      <c r="F149" s="18"/>
    </row>
    <row r="150" spans="1:8" ht="13.5" thickBot="1">
      <c r="A150" s="107" t="s">
        <v>247</v>
      </c>
      <c r="B150" s="108"/>
      <c r="C150" s="108"/>
      <c r="D150" s="108"/>
      <c r="E150" s="108"/>
      <c r="F150" s="108"/>
      <c r="G150" s="108"/>
      <c r="H150" s="106">
        <f>H28+H34+H40+H48+H54+H58+H67+H93+H100+H105+H111+H117+H125+H129+H137+H141+H148</f>
        <v>91265.49309999999</v>
      </c>
    </row>
    <row r="151" spans="1:8" ht="12.75">
      <c r="A151" s="25"/>
      <c r="C151" s="10"/>
      <c r="D151" s="60"/>
      <c r="H151" s="101"/>
    </row>
    <row r="152" spans="1:8" ht="12.75">
      <c r="A152" s="26"/>
      <c r="B152" s="50"/>
      <c r="C152" s="50"/>
      <c r="D152" s="58"/>
      <c r="E152" s="58"/>
      <c r="F152" s="58"/>
      <c r="G152" s="58"/>
      <c r="H152" s="59"/>
    </row>
    <row r="154" spans="4:7" ht="12.75">
      <c r="D154" s="25" t="s">
        <v>236</v>
      </c>
      <c r="E154" s="25"/>
      <c r="F154" s="25"/>
      <c r="G154" s="25"/>
    </row>
    <row r="158" spans="5:7" ht="12.75">
      <c r="E158" s="25"/>
      <c r="F158" s="24" t="s">
        <v>230</v>
      </c>
      <c r="G158" s="25"/>
    </row>
    <row r="159" ht="12.75">
      <c r="F159" s="24" t="s">
        <v>231</v>
      </c>
    </row>
    <row r="163" spans="5:7" ht="12.75">
      <c r="E163" s="25"/>
      <c r="F163" s="24" t="s">
        <v>233</v>
      </c>
      <c r="G163" s="25"/>
    </row>
    <row r="164" ht="12.75">
      <c r="F164" s="24" t="s">
        <v>234</v>
      </c>
    </row>
    <row r="166" spans="4:6" ht="12.75">
      <c r="D166" s="25"/>
      <c r="E166" s="25"/>
      <c r="F166" s="25"/>
    </row>
    <row r="167" spans="6:9" ht="12.75">
      <c r="F167" s="24"/>
      <c r="G167" s="25"/>
      <c r="H167" s="25"/>
      <c r="I167" s="25"/>
    </row>
    <row r="168" ht="12.75">
      <c r="F168" s="24" t="s">
        <v>232</v>
      </c>
    </row>
    <row r="169" ht="12.75">
      <c r="F169" s="102" t="s">
        <v>235</v>
      </c>
    </row>
  </sheetData>
  <mergeCells count="5">
    <mergeCell ref="A150:G150"/>
    <mergeCell ref="F18:G18"/>
    <mergeCell ref="A7:H7"/>
    <mergeCell ref="A13:H13"/>
    <mergeCell ref="A16:H16"/>
  </mergeCells>
  <printOptions horizontalCentered="1"/>
  <pageMargins left="0.5905511811023623" right="0.1968503937007874" top="0.3937007874015748" bottom="0.1968503937007874" header="0.5118110236220472" footer="0.5118110236220472"/>
  <pageSetup horizontalDpi="180" verticalDpi="180" orientation="portrait" paperSize="9" scale="99" r:id="rId3"/>
  <rowBreaks count="2" manualBreakCount="2">
    <brk id="59" max="7" man="1"/>
    <brk id="117" max="7" man="1"/>
  </rowBreaks>
  <legacyDrawing r:id="rId2"/>
  <oleObjects>
    <oleObject progId="CorelDRAW.Graphic.12" shapeId="35290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5:M48"/>
  <sheetViews>
    <sheetView showGridLines="0" workbookViewId="0" topLeftCell="A1">
      <selection activeCell="C12" sqref="C12:D12"/>
    </sheetView>
  </sheetViews>
  <sheetFormatPr defaultColWidth="9.140625" defaultRowHeight="12.75"/>
  <cols>
    <col min="1" max="1" width="5.7109375" style="0" customWidth="1"/>
    <col min="2" max="2" width="29.7109375" style="0" customWidth="1"/>
    <col min="3" max="4" width="9.8515625" style="0" customWidth="1"/>
    <col min="5" max="10" width="9.7109375" style="0" customWidth="1"/>
    <col min="11" max="11" width="10.7109375" style="0" customWidth="1"/>
    <col min="12" max="12" width="7.7109375" style="0" customWidth="1"/>
  </cols>
  <sheetData>
    <row r="2" ht="21.75" customHeight="1"/>
    <row r="3" ht="10.5" customHeight="1"/>
    <row r="4" ht="20.25" customHeight="1"/>
    <row r="5" spans="1:12" ht="30.75" customHeight="1">
      <c r="A5" s="119" t="s">
        <v>100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1"/>
    </row>
    <row r="6" ht="8.25" customHeight="1"/>
    <row r="7" spans="1:11" ht="12.75">
      <c r="A7" t="s">
        <v>31</v>
      </c>
      <c r="B7" t="s">
        <v>237</v>
      </c>
      <c r="I7" t="s">
        <v>79</v>
      </c>
      <c r="J7">
        <v>77.35</v>
      </c>
      <c r="K7" t="s">
        <v>2</v>
      </c>
    </row>
    <row r="8" spans="1:10" ht="12.75">
      <c r="A8" t="s">
        <v>32</v>
      </c>
      <c r="B8" t="s">
        <v>103</v>
      </c>
      <c r="I8" t="s">
        <v>33</v>
      </c>
      <c r="J8" t="s">
        <v>34</v>
      </c>
    </row>
    <row r="9" ht="9" customHeight="1" thickBot="1"/>
    <row r="10" spans="1:12" ht="13.5" thickBot="1">
      <c r="A10" s="122" t="s">
        <v>26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4"/>
    </row>
    <row r="11" spans="1:12" ht="12.75">
      <c r="A11" s="27"/>
      <c r="B11" s="27"/>
      <c r="C11" s="117" t="s">
        <v>24</v>
      </c>
      <c r="D11" s="117"/>
      <c r="E11" s="117"/>
      <c r="F11" s="117"/>
      <c r="G11" s="117"/>
      <c r="H11" s="117"/>
      <c r="I11" s="117"/>
      <c r="J11" s="117"/>
      <c r="K11" s="27"/>
      <c r="L11" s="27"/>
    </row>
    <row r="12" spans="1:12" ht="12.75">
      <c r="A12" s="40" t="s">
        <v>0</v>
      </c>
      <c r="B12" s="41" t="s">
        <v>1</v>
      </c>
      <c r="C12" s="125" t="s">
        <v>7</v>
      </c>
      <c r="D12" s="126"/>
      <c r="E12" s="126" t="s">
        <v>8</v>
      </c>
      <c r="F12" s="126"/>
      <c r="G12" s="126" t="s">
        <v>9</v>
      </c>
      <c r="H12" s="126"/>
      <c r="I12" s="126" t="s">
        <v>10</v>
      </c>
      <c r="J12" s="127"/>
      <c r="K12" s="42" t="s">
        <v>11</v>
      </c>
      <c r="L12" s="42" t="s">
        <v>12</v>
      </c>
    </row>
    <row r="13" spans="1:12" ht="12.75">
      <c r="A13" s="11"/>
      <c r="B13" s="6"/>
      <c r="C13" s="38" t="s">
        <v>30</v>
      </c>
      <c r="D13" s="39" t="s">
        <v>12</v>
      </c>
      <c r="E13" s="39" t="s">
        <v>30</v>
      </c>
      <c r="F13" s="39" t="s">
        <v>12</v>
      </c>
      <c r="G13" s="39" t="s">
        <v>30</v>
      </c>
      <c r="H13" s="39" t="s">
        <v>12</v>
      </c>
      <c r="I13" s="39" t="s">
        <v>30</v>
      </c>
      <c r="J13" s="37" t="s">
        <v>12</v>
      </c>
      <c r="K13" s="7"/>
      <c r="L13" s="7"/>
    </row>
    <row r="14" ht="6.75" customHeight="1">
      <c r="L14" s="3"/>
    </row>
    <row r="15" spans="1:12" ht="12.75">
      <c r="A15" s="12">
        <v>1</v>
      </c>
      <c r="B15" s="12" t="s">
        <v>69</v>
      </c>
      <c r="C15" s="13">
        <f>K15</f>
        <v>1137.7633</v>
      </c>
      <c r="D15" s="13">
        <f>C15*100/$K15</f>
        <v>100</v>
      </c>
      <c r="E15" s="13">
        <v>0</v>
      </c>
      <c r="F15" s="13">
        <f>E15*100/$K15</f>
        <v>0</v>
      </c>
      <c r="G15" s="13">
        <v>0</v>
      </c>
      <c r="H15" s="13">
        <f>G15*100/$K15</f>
        <v>0</v>
      </c>
      <c r="I15" s="13">
        <v>0</v>
      </c>
      <c r="J15" s="13">
        <f>I15*100/$K15</f>
        <v>0</v>
      </c>
      <c r="K15" s="43">
        <f>Orçamento!H28</f>
        <v>1137.7633</v>
      </c>
      <c r="L15" s="45">
        <f aca="true" t="shared" si="0" ref="L15:L31">K15*100/$K$35</f>
        <v>1.2466522245744598</v>
      </c>
    </row>
    <row r="16" spans="1:12" ht="12.75">
      <c r="A16" s="12">
        <v>2</v>
      </c>
      <c r="B16" s="12" t="s">
        <v>20</v>
      </c>
      <c r="C16" s="13">
        <f>K16</f>
        <v>305.3445</v>
      </c>
      <c r="D16" s="13">
        <f aca="true" t="shared" si="1" ref="D16:D31">C16*100/$K16</f>
        <v>100</v>
      </c>
      <c r="E16" s="13">
        <v>0</v>
      </c>
      <c r="F16" s="13">
        <f aca="true" t="shared" si="2" ref="F16:F31">E16*100/$K16</f>
        <v>0</v>
      </c>
      <c r="G16" s="13">
        <v>0</v>
      </c>
      <c r="H16" s="13">
        <f aca="true" t="shared" si="3" ref="H16:H31">G16*100/$K16</f>
        <v>0</v>
      </c>
      <c r="I16" s="13">
        <v>0</v>
      </c>
      <c r="J16" s="13">
        <f aca="true" t="shared" si="4" ref="J16:J31">I16*100/$K16</f>
        <v>0</v>
      </c>
      <c r="K16" s="43">
        <f>Orçamento!H34</f>
        <v>305.3445</v>
      </c>
      <c r="L16" s="45">
        <f t="shared" si="0"/>
        <v>0.33456730427723946</v>
      </c>
    </row>
    <row r="17" spans="1:12" ht="12.75">
      <c r="A17" s="12">
        <v>3</v>
      </c>
      <c r="B17" s="12" t="s">
        <v>14</v>
      </c>
      <c r="C17" s="13">
        <f>K17</f>
        <v>7685.1565</v>
      </c>
      <c r="D17" s="13">
        <f t="shared" si="1"/>
        <v>100</v>
      </c>
      <c r="E17" s="13">
        <v>0</v>
      </c>
      <c r="F17" s="13">
        <f t="shared" si="2"/>
        <v>0</v>
      </c>
      <c r="G17" s="13">
        <v>0</v>
      </c>
      <c r="H17" s="13">
        <f t="shared" si="3"/>
        <v>0</v>
      </c>
      <c r="I17" s="13">
        <v>0</v>
      </c>
      <c r="J17" s="13">
        <f t="shared" si="4"/>
        <v>0</v>
      </c>
      <c r="K17" s="43">
        <f>Orçamento!H40</f>
        <v>7685.1565</v>
      </c>
      <c r="L17" s="45">
        <f t="shared" si="0"/>
        <v>8.420659593192951</v>
      </c>
    </row>
    <row r="18" spans="1:12" ht="12.75">
      <c r="A18" s="12">
        <v>4</v>
      </c>
      <c r="B18" s="12" t="s">
        <v>25</v>
      </c>
      <c r="C18" s="13">
        <f>K18</f>
        <v>10259.002499999999</v>
      </c>
      <c r="D18" s="13">
        <f t="shared" si="1"/>
        <v>100</v>
      </c>
      <c r="E18" s="13">
        <v>0</v>
      </c>
      <c r="F18" s="13">
        <f t="shared" si="2"/>
        <v>0</v>
      </c>
      <c r="G18" s="13">
        <v>0</v>
      </c>
      <c r="H18" s="13">
        <f t="shared" si="3"/>
        <v>0</v>
      </c>
      <c r="I18" s="13">
        <v>0</v>
      </c>
      <c r="J18" s="13">
        <f t="shared" si="4"/>
        <v>0</v>
      </c>
      <c r="K18" s="43">
        <f>Orçamento!H48</f>
        <v>10259.002499999999</v>
      </c>
      <c r="L18" s="45">
        <f t="shared" si="0"/>
        <v>11.240833913820161</v>
      </c>
    </row>
    <row r="19" spans="1:13" ht="12.75">
      <c r="A19" s="12">
        <v>5</v>
      </c>
      <c r="B19" s="12" t="s">
        <v>70</v>
      </c>
      <c r="C19" s="13">
        <v>2292.67</v>
      </c>
      <c r="D19" s="13">
        <f t="shared" si="1"/>
        <v>15.698305393448763</v>
      </c>
      <c r="E19" s="13">
        <f>K19-C19</f>
        <v>12311.9</v>
      </c>
      <c r="F19" s="13">
        <f t="shared" si="2"/>
        <v>84.30169460655124</v>
      </c>
      <c r="G19" s="13">
        <v>0</v>
      </c>
      <c r="H19" s="13">
        <f t="shared" si="3"/>
        <v>0</v>
      </c>
      <c r="I19" s="13">
        <v>0</v>
      </c>
      <c r="J19" s="13">
        <f t="shared" si="4"/>
        <v>0</v>
      </c>
      <c r="K19" s="43">
        <f>Orçamento!H54</f>
        <v>14604.57</v>
      </c>
      <c r="L19" s="45">
        <f t="shared" si="0"/>
        <v>16.002291231799635</v>
      </c>
      <c r="M19" t="s">
        <v>29</v>
      </c>
    </row>
    <row r="20" spans="1:12" ht="12.75">
      <c r="A20" s="12">
        <v>6</v>
      </c>
      <c r="B20" s="12" t="s">
        <v>71</v>
      </c>
      <c r="C20" s="13">
        <f>K20</f>
        <v>91.875</v>
      </c>
      <c r="D20" s="13">
        <f t="shared" si="1"/>
        <v>100</v>
      </c>
      <c r="E20" s="13">
        <v>0</v>
      </c>
      <c r="F20" s="13">
        <f t="shared" si="2"/>
        <v>0</v>
      </c>
      <c r="G20" s="13">
        <v>0</v>
      </c>
      <c r="H20" s="13">
        <f t="shared" si="3"/>
        <v>0</v>
      </c>
      <c r="I20" s="13">
        <v>0</v>
      </c>
      <c r="J20" s="13">
        <f t="shared" si="4"/>
        <v>0</v>
      </c>
      <c r="K20" s="43">
        <f>Orçamento!H58</f>
        <v>91.875</v>
      </c>
      <c r="L20" s="45">
        <f t="shared" si="0"/>
        <v>0.10066783937641378</v>
      </c>
    </row>
    <row r="21" spans="1:12" ht="12.75">
      <c r="A21" s="12">
        <v>7</v>
      </c>
      <c r="B21" s="12" t="s">
        <v>15</v>
      </c>
      <c r="C21" s="13">
        <v>0</v>
      </c>
      <c r="D21" s="13">
        <f t="shared" si="1"/>
        <v>0</v>
      </c>
      <c r="E21" s="13">
        <f>K21</f>
        <v>6370.8751999999995</v>
      </c>
      <c r="F21" s="13">
        <f t="shared" si="2"/>
        <v>99.99999999999999</v>
      </c>
      <c r="G21" s="13">
        <f>K21-E21</f>
        <v>0</v>
      </c>
      <c r="H21" s="13">
        <f t="shared" si="3"/>
        <v>0</v>
      </c>
      <c r="I21" s="13">
        <v>0</v>
      </c>
      <c r="J21" s="13">
        <f t="shared" si="4"/>
        <v>0</v>
      </c>
      <c r="K21" s="43">
        <f>Orçamento!H67</f>
        <v>6370.8751999999995</v>
      </c>
      <c r="L21" s="45">
        <f t="shared" si="0"/>
        <v>6.980595823899624</v>
      </c>
    </row>
    <row r="22" spans="1:12" ht="12.75">
      <c r="A22" s="12">
        <v>8</v>
      </c>
      <c r="B22" s="12" t="s">
        <v>51</v>
      </c>
      <c r="C22" s="13">
        <v>0</v>
      </c>
      <c r="D22" s="13">
        <f t="shared" si="1"/>
        <v>0</v>
      </c>
      <c r="E22" s="13">
        <v>3378.95</v>
      </c>
      <c r="F22" s="13">
        <f t="shared" si="2"/>
        <v>17.52598334202989</v>
      </c>
      <c r="G22" s="13">
        <f>K22-E22</f>
        <v>15900.71</v>
      </c>
      <c r="H22" s="13">
        <f t="shared" si="3"/>
        <v>82.47401665797011</v>
      </c>
      <c r="I22" s="13">
        <v>0</v>
      </c>
      <c r="J22" s="13">
        <f t="shared" si="4"/>
        <v>0</v>
      </c>
      <c r="K22" s="43">
        <f>Orçamento!H93</f>
        <v>19279.66</v>
      </c>
      <c r="L22" s="45">
        <f t="shared" si="0"/>
        <v>21.12480779441491</v>
      </c>
    </row>
    <row r="23" spans="1:12" ht="12.75">
      <c r="A23" s="12">
        <v>9</v>
      </c>
      <c r="B23" s="12" t="s">
        <v>72</v>
      </c>
      <c r="C23" s="13">
        <v>0</v>
      </c>
      <c r="D23" s="13">
        <f t="shared" si="1"/>
        <v>0</v>
      </c>
      <c r="E23" s="13"/>
      <c r="F23" s="13">
        <f t="shared" si="2"/>
        <v>0</v>
      </c>
      <c r="G23" s="13">
        <f>K23-E23</f>
        <v>7529.6312</v>
      </c>
      <c r="H23" s="13">
        <f t="shared" si="3"/>
        <v>100</v>
      </c>
      <c r="I23" s="13">
        <v>0</v>
      </c>
      <c r="J23" s="13">
        <f t="shared" si="4"/>
        <v>0</v>
      </c>
      <c r="K23" s="43">
        <f>Orçamento!H100</f>
        <v>7529.6312</v>
      </c>
      <c r="L23" s="45">
        <f t="shared" si="0"/>
        <v>8.25024984168962</v>
      </c>
    </row>
    <row r="24" spans="1:12" ht="12.75">
      <c r="A24" s="12">
        <v>10</v>
      </c>
      <c r="B24" s="12" t="s">
        <v>73</v>
      </c>
      <c r="C24" s="13">
        <v>0</v>
      </c>
      <c r="D24" s="13">
        <f t="shared" si="1"/>
        <v>0</v>
      </c>
      <c r="E24" s="13">
        <v>0</v>
      </c>
      <c r="F24" s="13">
        <f t="shared" si="2"/>
        <v>0</v>
      </c>
      <c r="G24" s="13">
        <f>K24</f>
        <v>1782.8400000000001</v>
      </c>
      <c r="H24" s="13">
        <f t="shared" si="3"/>
        <v>99.99999999999999</v>
      </c>
      <c r="I24" s="13">
        <v>0</v>
      </c>
      <c r="J24" s="13">
        <f t="shared" si="4"/>
        <v>0</v>
      </c>
      <c r="K24" s="43">
        <f>Orçamento!H105</f>
        <v>1782.8400000000001</v>
      </c>
      <c r="L24" s="45">
        <f t="shared" si="0"/>
        <v>1.953465586436414</v>
      </c>
    </row>
    <row r="25" spans="1:12" ht="12.75">
      <c r="A25" s="12">
        <v>11</v>
      </c>
      <c r="B25" s="12" t="s">
        <v>74</v>
      </c>
      <c r="C25" s="13">
        <v>0</v>
      </c>
      <c r="D25" s="13">
        <f t="shared" si="1"/>
        <v>0</v>
      </c>
      <c r="E25" s="13">
        <v>0</v>
      </c>
      <c r="F25" s="13">
        <f t="shared" si="2"/>
        <v>0</v>
      </c>
      <c r="G25" s="13">
        <f>K25/2</f>
        <v>1631.42815</v>
      </c>
      <c r="H25" s="13">
        <f t="shared" si="3"/>
        <v>50</v>
      </c>
      <c r="I25" s="13">
        <f>K25-G25</f>
        <v>1631.42815</v>
      </c>
      <c r="J25" s="13">
        <f t="shared" si="4"/>
        <v>50</v>
      </c>
      <c r="K25" s="43">
        <f>Orçamento!H111</f>
        <v>3262.8563</v>
      </c>
      <c r="L25" s="45">
        <f t="shared" si="0"/>
        <v>3.5751259201819843</v>
      </c>
    </row>
    <row r="26" spans="1:12" ht="12.75">
      <c r="A26" s="12">
        <v>12</v>
      </c>
      <c r="B26" s="12" t="s">
        <v>75</v>
      </c>
      <c r="C26" s="13">
        <v>0</v>
      </c>
      <c r="D26" s="13">
        <f t="shared" si="1"/>
        <v>0</v>
      </c>
      <c r="E26" s="13">
        <v>0</v>
      </c>
      <c r="F26" s="13">
        <f t="shared" si="2"/>
        <v>0</v>
      </c>
      <c r="G26" s="13">
        <v>0</v>
      </c>
      <c r="H26" s="13">
        <f t="shared" si="3"/>
        <v>0</v>
      </c>
      <c r="I26" s="13">
        <f aca="true" t="shared" si="5" ref="I26:I31">K26</f>
        <v>4585.01</v>
      </c>
      <c r="J26" s="13">
        <f t="shared" si="4"/>
        <v>100</v>
      </c>
      <c r="K26" s="43">
        <f>Orçamento!H117</f>
        <v>4585.01</v>
      </c>
      <c r="L26" s="45">
        <f t="shared" si="0"/>
        <v>5.023815512590486</v>
      </c>
    </row>
    <row r="27" spans="1:12" ht="12.75">
      <c r="A27" s="12">
        <v>13</v>
      </c>
      <c r="B27" s="12" t="s">
        <v>76</v>
      </c>
      <c r="C27" s="13">
        <v>0</v>
      </c>
      <c r="D27" s="13">
        <f t="shared" si="1"/>
        <v>0</v>
      </c>
      <c r="E27" s="13">
        <v>0</v>
      </c>
      <c r="F27" s="13">
        <f t="shared" si="2"/>
        <v>0</v>
      </c>
      <c r="G27" s="13">
        <v>0</v>
      </c>
      <c r="H27" s="13">
        <f t="shared" si="3"/>
        <v>0</v>
      </c>
      <c r="I27" s="13">
        <f t="shared" si="5"/>
        <v>5163.899200000001</v>
      </c>
      <c r="J27" s="13">
        <f t="shared" si="4"/>
        <v>100</v>
      </c>
      <c r="K27" s="43">
        <f>Orçamento!H125</f>
        <v>5163.899200000001</v>
      </c>
      <c r="L27" s="45">
        <f t="shared" si="0"/>
        <v>5.658106941187393</v>
      </c>
    </row>
    <row r="28" spans="1:12" ht="12.75">
      <c r="A28" s="12">
        <v>14</v>
      </c>
      <c r="B28" s="12" t="s">
        <v>77</v>
      </c>
      <c r="C28" s="13">
        <v>0</v>
      </c>
      <c r="D28" s="13">
        <f t="shared" si="1"/>
        <v>0</v>
      </c>
      <c r="E28" s="13">
        <v>0</v>
      </c>
      <c r="F28" s="13">
        <f t="shared" si="2"/>
        <v>0</v>
      </c>
      <c r="G28" s="13">
        <v>0</v>
      </c>
      <c r="H28" s="13">
        <f t="shared" si="3"/>
        <v>0</v>
      </c>
      <c r="I28" s="13">
        <f t="shared" si="5"/>
        <v>435.68999999999994</v>
      </c>
      <c r="J28" s="13">
        <f t="shared" si="4"/>
        <v>100</v>
      </c>
      <c r="K28" s="43">
        <f>Orçamento!H129</f>
        <v>435.68999999999994</v>
      </c>
      <c r="L28" s="45">
        <f t="shared" si="0"/>
        <v>0.4773874387799697</v>
      </c>
    </row>
    <row r="29" spans="1:12" ht="12.75">
      <c r="A29" s="12">
        <v>15</v>
      </c>
      <c r="B29" s="12" t="s">
        <v>13</v>
      </c>
      <c r="C29" s="13">
        <v>0</v>
      </c>
      <c r="D29" s="13">
        <f t="shared" si="1"/>
        <v>0</v>
      </c>
      <c r="E29" s="13">
        <v>0</v>
      </c>
      <c r="F29" s="13">
        <f t="shared" si="2"/>
        <v>0</v>
      </c>
      <c r="G29" s="13">
        <v>0</v>
      </c>
      <c r="H29" s="13">
        <f t="shared" si="3"/>
        <v>0</v>
      </c>
      <c r="I29" s="13">
        <f t="shared" si="5"/>
        <v>7485.3219</v>
      </c>
      <c r="J29" s="13">
        <f t="shared" si="4"/>
        <v>100</v>
      </c>
      <c r="K29" s="43">
        <f>Orçamento!H137</f>
        <v>7485.3219</v>
      </c>
      <c r="L29" s="45">
        <f t="shared" si="0"/>
        <v>8.201699947863428</v>
      </c>
    </row>
    <row r="30" spans="1:12" ht="12.75">
      <c r="A30" s="12">
        <v>16</v>
      </c>
      <c r="B30" s="12" t="s">
        <v>78</v>
      </c>
      <c r="C30" s="13">
        <v>0</v>
      </c>
      <c r="D30" s="13">
        <f t="shared" si="1"/>
        <v>0</v>
      </c>
      <c r="E30" s="13">
        <v>0</v>
      </c>
      <c r="F30" s="13">
        <f t="shared" si="2"/>
        <v>0</v>
      </c>
      <c r="G30" s="13">
        <v>0</v>
      </c>
      <c r="H30" s="13">
        <f t="shared" si="3"/>
        <v>0</v>
      </c>
      <c r="I30" s="13">
        <f t="shared" si="5"/>
        <v>1226.87</v>
      </c>
      <c r="J30" s="13">
        <f t="shared" si="4"/>
        <v>100</v>
      </c>
      <c r="K30" s="43">
        <f>Orçamento!H141</f>
        <v>1226.87</v>
      </c>
      <c r="L30" s="45">
        <f t="shared" si="0"/>
        <v>1.3442868255318723</v>
      </c>
    </row>
    <row r="31" spans="1:12" ht="12.75">
      <c r="A31" s="12">
        <v>17</v>
      </c>
      <c r="B31" s="12" t="s">
        <v>65</v>
      </c>
      <c r="C31" s="13">
        <v>0</v>
      </c>
      <c r="D31" s="13">
        <f t="shared" si="1"/>
        <v>0</v>
      </c>
      <c r="E31" s="13">
        <v>0</v>
      </c>
      <c r="F31" s="13">
        <f t="shared" si="2"/>
        <v>0</v>
      </c>
      <c r="G31" s="13">
        <v>0</v>
      </c>
      <c r="H31" s="13">
        <f t="shared" si="3"/>
        <v>0</v>
      </c>
      <c r="I31" s="13">
        <f t="shared" si="5"/>
        <v>59.1275</v>
      </c>
      <c r="J31" s="13">
        <f t="shared" si="4"/>
        <v>100</v>
      </c>
      <c r="K31" s="43">
        <f>Orçamento!H148</f>
        <v>59.1275</v>
      </c>
      <c r="L31" s="45">
        <f t="shared" si="0"/>
        <v>0.06478626038344387</v>
      </c>
    </row>
    <row r="32" spans="1:12" ht="6.75" customHeight="1" thickBo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5"/>
      <c r="L32" s="5"/>
    </row>
    <row r="33" spans="1:12" ht="12.75">
      <c r="A33" s="14"/>
      <c r="B33" s="28" t="s">
        <v>21</v>
      </c>
      <c r="C33" s="29">
        <f>SUM(C15:C31)</f>
        <v>21771.811799999996</v>
      </c>
      <c r="D33" s="29">
        <f>C33*100/$K$35</f>
        <v>23.855469422758205</v>
      </c>
      <c r="E33" s="29">
        <f>SUM(E15:E31)</f>
        <v>22061.7252</v>
      </c>
      <c r="F33" s="29">
        <f>E33*100/$K$35</f>
        <v>24.173128803267268</v>
      </c>
      <c r="G33" s="29">
        <f>SUM(G15:G31)</f>
        <v>26844.60935</v>
      </c>
      <c r="H33" s="29">
        <f>G33*100/$K$35</f>
        <v>29.413755887546948</v>
      </c>
      <c r="I33" s="29">
        <f>SUM(I15:I31)</f>
        <v>20587.34675</v>
      </c>
      <c r="J33" s="29">
        <f>I33*100/$K$35</f>
        <v>22.557645886427586</v>
      </c>
      <c r="K33" s="30"/>
      <c r="L33" s="31"/>
    </row>
    <row r="34" spans="1:12" ht="12.75">
      <c r="A34" s="14"/>
      <c r="B34" s="32" t="s">
        <v>23</v>
      </c>
      <c r="C34" s="15">
        <f>C33</f>
        <v>21771.811799999996</v>
      </c>
      <c r="D34" s="15">
        <f>C34*100/$I$35</f>
        <v>23.855469422758205</v>
      </c>
      <c r="E34" s="15">
        <f>E33</f>
        <v>22061.7252</v>
      </c>
      <c r="F34" s="15">
        <f>E34*100/$I$35</f>
        <v>24.173128803267268</v>
      </c>
      <c r="G34" s="15">
        <f>G33</f>
        <v>26844.60935</v>
      </c>
      <c r="H34" s="15">
        <f>G34*100/$I$35</f>
        <v>29.413755887546948</v>
      </c>
      <c r="I34" s="15">
        <f>I33</f>
        <v>20587.34675</v>
      </c>
      <c r="J34" s="15">
        <f>I34*100/$I$35</f>
        <v>22.557645886427586</v>
      </c>
      <c r="K34" s="16"/>
      <c r="L34" s="33"/>
    </row>
    <row r="35" spans="1:12" ht="13.5" thickBot="1">
      <c r="A35" s="14"/>
      <c r="B35" s="34" t="s">
        <v>22</v>
      </c>
      <c r="C35" s="35">
        <f>C34</f>
        <v>21771.811799999996</v>
      </c>
      <c r="D35" s="44">
        <f>C35*100/$I$35</f>
        <v>23.855469422758205</v>
      </c>
      <c r="E35" s="35">
        <f>C35+E34</f>
        <v>43833.537</v>
      </c>
      <c r="F35" s="44">
        <f>E35*100/$I$35</f>
        <v>48.028598226025466</v>
      </c>
      <c r="G35" s="35">
        <f>E35+G34</f>
        <v>70678.14635</v>
      </c>
      <c r="H35" s="44">
        <f>G35*100/$I$35</f>
        <v>77.44235411357242</v>
      </c>
      <c r="I35" s="35">
        <f>G35+I34</f>
        <v>91265.49309999999</v>
      </c>
      <c r="J35" s="44">
        <f>I35*100/$I$35</f>
        <v>100</v>
      </c>
      <c r="K35" s="36">
        <f>SUM(K15:K31)</f>
        <v>91265.49309999999</v>
      </c>
      <c r="L35" s="46">
        <f>SUM(L15:L34)</f>
        <v>100.00000000000001</v>
      </c>
    </row>
    <row r="37" spans="2:12" ht="12.75">
      <c r="B37" s="118" t="s">
        <v>236</v>
      </c>
      <c r="C37" s="118"/>
      <c r="D37" s="118"/>
      <c r="E37" s="118"/>
      <c r="F37" s="118"/>
      <c r="G37" s="118"/>
      <c r="H37" s="25"/>
      <c r="I37" s="25"/>
      <c r="J37" s="25"/>
      <c r="K37" s="25"/>
      <c r="L37" s="25"/>
    </row>
    <row r="38" spans="2:12" ht="12.75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</row>
    <row r="39" spans="2:12" ht="12.75">
      <c r="B39" s="47"/>
      <c r="D39" s="47"/>
      <c r="E39" s="47"/>
      <c r="F39" s="47"/>
      <c r="G39" s="48"/>
      <c r="H39" s="25"/>
      <c r="I39" s="48"/>
      <c r="J39" s="48"/>
      <c r="K39" s="48"/>
      <c r="L39" s="48"/>
    </row>
    <row r="40" spans="2:10" ht="12.75">
      <c r="B40" s="24" t="s">
        <v>230</v>
      </c>
      <c r="E40" s="24" t="s">
        <v>233</v>
      </c>
      <c r="J40" s="24" t="s">
        <v>232</v>
      </c>
    </row>
    <row r="41" spans="2:10" ht="12.75">
      <c r="B41" s="24" t="s">
        <v>231</v>
      </c>
      <c r="E41" s="24" t="s">
        <v>234</v>
      </c>
      <c r="J41" s="102" t="s">
        <v>235</v>
      </c>
    </row>
    <row r="42" spans="7:12" ht="12.75">
      <c r="G42" s="25"/>
      <c r="H42" s="25"/>
      <c r="I42" s="25"/>
      <c r="J42" s="25"/>
      <c r="K42" s="25"/>
      <c r="L42" s="25"/>
    </row>
    <row r="43" spans="7:12" ht="12.75">
      <c r="G43" s="25"/>
      <c r="H43" s="25"/>
      <c r="I43" s="25"/>
      <c r="J43" s="25"/>
      <c r="K43" s="25"/>
      <c r="L43" s="25"/>
    </row>
    <row r="44" spans="1:12" ht="12.75">
      <c r="A44" s="24"/>
      <c r="B44" s="24"/>
      <c r="C44" s="24"/>
      <c r="D44" s="24"/>
      <c r="E44" s="24"/>
      <c r="F44" s="24"/>
      <c r="G44" s="116"/>
      <c r="H44" s="116"/>
      <c r="I44" s="116"/>
      <c r="J44" s="116"/>
      <c r="K44" s="116"/>
      <c r="L44" s="116"/>
    </row>
    <row r="45" spans="1:12" ht="12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</row>
    <row r="46" spans="1:12" ht="12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</row>
    <row r="47" spans="1:12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</row>
    <row r="48" spans="1:12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</row>
  </sheetData>
  <mergeCells count="9">
    <mergeCell ref="G44:L44"/>
    <mergeCell ref="C11:J11"/>
    <mergeCell ref="B37:G37"/>
    <mergeCell ref="A5:L5"/>
    <mergeCell ref="A10:L10"/>
    <mergeCell ref="C12:D12"/>
    <mergeCell ref="E12:F12"/>
    <mergeCell ref="G12:H12"/>
    <mergeCell ref="I12:J12"/>
  </mergeCells>
  <printOptions/>
  <pageMargins left="0.7874015748031497" right="0.3937007874015748" top="0.3937007874015748" bottom="0.1968503937007874" header="0.5118110236220472" footer="0.5118110236220472"/>
  <pageSetup horizontalDpi="300" verticalDpi="300" orientation="landscape" paperSize="9" r:id="rId3"/>
  <legacyDrawing r:id="rId2"/>
  <oleObjects>
    <oleObject progId="CorelDRAW.Graphic.12" shapeId="40858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 Jose de Vargas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Pacifico Jose de Vargas</dc:creator>
  <cp:keywords/>
  <dc:description/>
  <cp:lastModifiedBy>marcelo</cp:lastModifiedBy>
  <cp:lastPrinted>2009-11-25T11:58:01Z</cp:lastPrinted>
  <dcterms:created xsi:type="dcterms:W3CDTF">1999-08-11T20:05:42Z</dcterms:created>
  <dcterms:modified xsi:type="dcterms:W3CDTF">2009-11-25T15:00:22Z</dcterms:modified>
  <cp:category/>
  <cp:version/>
  <cp:contentType/>
  <cp:contentStatus/>
</cp:coreProperties>
</file>